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tdc-my.sharepoint.com/personal/clroe_tdcnet_dk/Documents/Privat/Privat/Bestyrelsen GF Skovbo/"/>
    </mc:Choice>
  </mc:AlternateContent>
  <xr:revisionPtr revIDLastSave="0" documentId="8_{1F9F2B15-CD21-44BA-B510-B54AE01E9849}" xr6:coauthVersionLast="47" xr6:coauthVersionMax="47" xr10:uidLastSave="{00000000-0000-0000-0000-000000000000}"/>
  <bookViews>
    <workbookView xWindow="22932" yWindow="-2112" windowWidth="30936" windowHeight="16896" tabRatio="509" xr2:uid="{00000000-000D-0000-FFFF-FFFF00000000}"/>
  </bookViews>
  <sheets>
    <sheet name="REGNSK2021" sheetId="1" r:id="rId1"/>
    <sheet name="202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2" l="1"/>
  <c r="B46" i="2" s="1"/>
  <c r="A37" i="2"/>
  <c r="A33" i="2"/>
  <c r="A19" i="2"/>
  <c r="A27" i="2" s="1"/>
  <c r="D18" i="2"/>
  <c r="C18" i="2"/>
  <c r="B18" i="2"/>
  <c r="D17" i="2"/>
  <c r="D16" i="2"/>
  <c r="D15" i="2"/>
  <c r="D19" i="2" s="1"/>
  <c r="D27" i="2" s="1"/>
  <c r="C15" i="2"/>
  <c r="C19" i="2" s="1"/>
  <c r="C27" i="2" s="1"/>
  <c r="B15" i="2"/>
  <c r="B19" i="2" s="1"/>
  <c r="B27" i="2" s="1"/>
  <c r="D7" i="2"/>
  <c r="D11" i="2" s="1"/>
  <c r="C7" i="2"/>
  <c r="C11" i="2" s="1"/>
  <c r="B7" i="2"/>
  <c r="B11" i="2" s="1"/>
  <c r="A7" i="2"/>
  <c r="A11" i="2" s="1"/>
  <c r="D4" i="2"/>
  <c r="D33" i="2" s="1"/>
  <c r="C4" i="2"/>
  <c r="C33" i="2" s="1"/>
  <c r="B4" i="2"/>
  <c r="B33" i="2" s="1"/>
  <c r="C37" i="1"/>
  <c r="B30" i="2" l="1"/>
  <c r="A30" i="2"/>
  <c r="A42" i="2" s="1"/>
  <c r="A43" i="2" s="1"/>
  <c r="A46" i="2" s="1"/>
  <c r="C30" i="2"/>
  <c r="D37" i="2" s="1"/>
  <c r="D43" i="2" s="1"/>
  <c r="D46" i="2" s="1"/>
  <c r="D30" i="2"/>
  <c r="C37" i="2"/>
  <c r="C43" i="2" l="1"/>
  <c r="C46" i="2" s="1"/>
  <c r="I37" i="1" l="1"/>
  <c r="D37" i="1"/>
  <c r="E37" i="1"/>
  <c r="E7" i="1"/>
  <c r="B24" i="1"/>
  <c r="B19" i="1"/>
  <c r="B21" i="1"/>
  <c r="D18" i="1"/>
  <c r="D7" i="1"/>
  <c r="D33" i="1"/>
  <c r="D17" i="1"/>
  <c r="D16" i="1"/>
  <c r="D15" i="1"/>
  <c r="D11" i="1"/>
  <c r="D4" i="1"/>
  <c r="C43" i="1"/>
  <c r="C46" i="1" s="1"/>
  <c r="C19" i="1"/>
  <c r="C27" i="1" s="1"/>
  <c r="C18" i="1"/>
  <c r="C15" i="1"/>
  <c r="C7" i="1"/>
  <c r="C11" i="1" s="1"/>
  <c r="I43" i="1"/>
  <c r="I46" i="1" s="1"/>
  <c r="H43" i="1"/>
  <c r="H46" i="1" s="1"/>
  <c r="G37" i="1"/>
  <c r="G33" i="1"/>
  <c r="I19" i="1"/>
  <c r="I27" i="1" s="1"/>
  <c r="G19" i="1"/>
  <c r="G27" i="1" s="1"/>
  <c r="J18" i="1"/>
  <c r="I18" i="1"/>
  <c r="H18" i="1"/>
  <c r="J17" i="1"/>
  <c r="J16" i="1"/>
  <c r="J15" i="1"/>
  <c r="J19" i="1" s="1"/>
  <c r="J27" i="1" s="1"/>
  <c r="I15" i="1"/>
  <c r="H15" i="1"/>
  <c r="H11" i="1"/>
  <c r="G11" i="1"/>
  <c r="J7" i="1"/>
  <c r="J11" i="1" s="1"/>
  <c r="J30" i="1" s="1"/>
  <c r="I7" i="1"/>
  <c r="I11" i="1" s="1"/>
  <c r="H7" i="1"/>
  <c r="G7" i="1"/>
  <c r="J4" i="1"/>
  <c r="J33" i="1" s="1"/>
  <c r="I4" i="1"/>
  <c r="I33" i="1" s="1"/>
  <c r="H4" i="1"/>
  <c r="H33" i="1" s="1"/>
  <c r="C30" i="1" l="1"/>
  <c r="H19" i="1"/>
  <c r="H27" i="1" s="1"/>
  <c r="H30" i="1" s="1"/>
  <c r="D19" i="1"/>
  <c r="D27" i="1" s="1"/>
  <c r="D30" i="1" s="1"/>
  <c r="G30" i="1"/>
  <c r="G42" i="1" s="1"/>
  <c r="G43" i="1" s="1"/>
  <c r="G46" i="1" s="1"/>
  <c r="I30" i="1"/>
  <c r="J37" i="1" s="1"/>
  <c r="J43" i="1" s="1"/>
  <c r="J46" i="1" s="1"/>
  <c r="B11" i="1"/>
  <c r="E17" i="1"/>
  <c r="C4" i="1"/>
  <c r="C33" i="1" s="1"/>
  <c r="E4" i="1"/>
  <c r="E33" i="1" s="1"/>
  <c r="E11" i="1"/>
  <c r="E15" i="1"/>
  <c r="E16" i="1"/>
  <c r="E18" i="1"/>
  <c r="B27" i="1"/>
  <c r="B33" i="1"/>
  <c r="B37" i="1"/>
  <c r="D43" i="1" l="1"/>
  <c r="D46" i="1" s="1"/>
  <c r="E19" i="1"/>
  <c r="E27" i="1" s="1"/>
  <c r="E30" i="1" s="1"/>
  <c r="B30" i="1"/>
  <c r="B42" i="1" s="1"/>
  <c r="B43" i="1" s="1"/>
  <c r="B46" i="1" s="1"/>
  <c r="E43" i="1" l="1"/>
  <c r="E46" i="1" s="1"/>
</calcChain>
</file>

<file path=xl/sharedStrings.xml><?xml version="1.0" encoding="utf-8"?>
<sst xmlns="http://schemas.openxmlformats.org/spreadsheetml/2006/main" count="76" uniqueCount="43">
  <si>
    <t>REALISERET</t>
  </si>
  <si>
    <t>BUDGET</t>
  </si>
  <si>
    <t>INDTÆGTER</t>
  </si>
  <si>
    <t xml:space="preserve">  Antal medlemmer/Kontingent</t>
  </si>
  <si>
    <t>123/300,-</t>
  </si>
  <si>
    <t xml:space="preserve">  Kontingenter</t>
  </si>
  <si>
    <t xml:space="preserve">  Renter</t>
  </si>
  <si>
    <t xml:space="preserve">  Gebyrer</t>
  </si>
  <si>
    <t>INDTÆGTER Ialt:</t>
  </si>
  <si>
    <t>UDGIFTER:</t>
  </si>
  <si>
    <t xml:space="preserve">  Tilskud til:</t>
  </si>
  <si>
    <t xml:space="preserve">      Egebjergbladet</t>
  </si>
  <si>
    <t xml:space="preserve">      Driftstilskud, fælleshus</t>
  </si>
  <si>
    <t xml:space="preserve">      Skovbo Sølav</t>
  </si>
  <si>
    <t xml:space="preserve">      F.U.</t>
  </si>
  <si>
    <t xml:space="preserve">  Tilskud ialt:</t>
  </si>
  <si>
    <t xml:space="preserve">  Driftsomkostninger</t>
  </si>
  <si>
    <t xml:space="preserve">  Betalte renter og gebyrer</t>
  </si>
  <si>
    <t xml:space="preserve">  Møder mm.</t>
  </si>
  <si>
    <t xml:space="preserve">  Bestyrelsesakt.</t>
  </si>
  <si>
    <t xml:space="preserve">  Diverse</t>
  </si>
  <si>
    <t xml:space="preserve">  Snerydning</t>
  </si>
  <si>
    <t>UDGIFTER Ialt:</t>
  </si>
  <si>
    <t>RESULTAT:</t>
  </si>
  <si>
    <t xml:space="preserve">  Overskud:</t>
  </si>
  <si>
    <t>STATUS</t>
  </si>
  <si>
    <t>AKTIVER:</t>
  </si>
  <si>
    <t xml:space="preserve">  Danske Bank</t>
  </si>
  <si>
    <t xml:space="preserve">  Restancer, medl.</t>
  </si>
  <si>
    <t>AKTIVER Ialt:</t>
  </si>
  <si>
    <t>PASSIVER:</t>
  </si>
  <si>
    <t xml:space="preserve">  Egenkapital:</t>
  </si>
  <si>
    <t xml:space="preserve">     Primo:</t>
  </si>
  <si>
    <t xml:space="preserve">     Overskud:</t>
  </si>
  <si>
    <t xml:space="preserve">     Ultimo:</t>
  </si>
  <si>
    <t xml:space="preserve">  Fremmed kapital:</t>
  </si>
  <si>
    <t>PASSIVER Ialt:</t>
  </si>
  <si>
    <t xml:space="preserve">  Andre indtægter</t>
  </si>
  <si>
    <t>123/800,-</t>
  </si>
  <si>
    <t>MODTAGET REGNSKAB 2020 FRA LARS BO</t>
  </si>
  <si>
    <t>Aktiviteter i GF Skovbo</t>
  </si>
  <si>
    <t>DRIFTSREGNSKAB 2021</t>
  </si>
  <si>
    <t>Der var fejl i den gult markerede. Der stod skrevet et tal, det er nu slettet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</si>
</sst>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name val="MS Sans Serif"/>
      <family val="2"/>
    </font>
    <font>
      <sz val="10"/>
      <name val="Century Schoolbook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entury Schoolbook"/>
      <family val="1"/>
    </font>
    <font>
      <sz val="6"/>
      <name val="Times New Roman"/>
      <family val="1"/>
    </font>
    <font>
      <i/>
      <sz val="10"/>
      <name val="Times New Roman"/>
      <family val="1"/>
    </font>
    <font>
      <i/>
      <sz val="10"/>
      <name val="Century Schoolbook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left"/>
    </xf>
    <xf numFmtId="0" fontId="4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3" fillId="0" borderId="7" xfId="1" applyFont="1" applyBorder="1"/>
    <xf numFmtId="0" fontId="5" fillId="0" borderId="0" xfId="1" applyFont="1"/>
    <xf numFmtId="0" fontId="4" fillId="0" borderId="7" xfId="1" applyFont="1" applyBorder="1"/>
    <xf numFmtId="49" fontId="4" fillId="0" borderId="0" xfId="1" applyNumberFormat="1" applyFont="1" applyFill="1" applyBorder="1" applyAlignment="1">
      <alignment horizontal="left"/>
    </xf>
    <xf numFmtId="4" fontId="4" fillId="0" borderId="0" xfId="1" applyNumberFormat="1" applyFont="1" applyFill="1" applyBorder="1"/>
    <xf numFmtId="4" fontId="4" fillId="0" borderId="0" xfId="1" applyNumberFormat="1" applyFont="1" applyBorder="1"/>
    <xf numFmtId="0" fontId="3" fillId="0" borderId="8" xfId="1" applyFont="1" applyBorder="1"/>
    <xf numFmtId="4" fontId="3" fillId="0" borderId="10" xfId="1" applyNumberFormat="1" applyFont="1" applyBorder="1"/>
    <xf numFmtId="4" fontId="3" fillId="0" borderId="9" xfId="1" applyNumberFormat="1" applyFont="1" applyFill="1" applyBorder="1"/>
    <xf numFmtId="4" fontId="3" fillId="0" borderId="0" xfId="1" applyNumberFormat="1" applyFont="1" applyFill="1" applyBorder="1"/>
    <xf numFmtId="4" fontId="4" fillId="0" borderId="0" xfId="1" applyNumberFormat="1" applyFont="1" applyBorder="1" applyAlignment="1">
      <alignment horizontal="left"/>
    </xf>
    <xf numFmtId="4" fontId="4" fillId="0" borderId="0" xfId="1" applyNumberFormat="1" applyFont="1" applyFill="1" applyBorder="1" applyAlignment="1">
      <alignment horizontal="left"/>
    </xf>
    <xf numFmtId="4" fontId="4" fillId="0" borderId="11" xfId="1" applyNumberFormat="1" applyFont="1" applyFill="1" applyBorder="1" applyAlignment="1">
      <alignment horizontal="left"/>
    </xf>
    <xf numFmtId="4" fontId="4" fillId="0" borderId="11" xfId="1" applyNumberFormat="1" applyFont="1" applyFill="1" applyBorder="1"/>
    <xf numFmtId="4" fontId="4" fillId="0" borderId="6" xfId="1" applyNumberFormat="1" applyFont="1" applyFill="1" applyBorder="1"/>
    <xf numFmtId="4" fontId="3" fillId="0" borderId="6" xfId="1" applyNumberFormat="1" applyFont="1" applyFill="1" applyBorder="1"/>
    <xf numFmtId="0" fontId="3" fillId="0" borderId="3" xfId="1" applyFont="1" applyBorder="1"/>
    <xf numFmtId="4" fontId="3" fillId="0" borderId="5" xfId="1" applyNumberFormat="1" applyFont="1" applyBorder="1"/>
    <xf numFmtId="4" fontId="3" fillId="0" borderId="12" xfId="1" applyNumberFormat="1" applyFont="1" applyFill="1" applyBorder="1"/>
    <xf numFmtId="0" fontId="4" fillId="0" borderId="0" xfId="1" applyFont="1"/>
    <xf numFmtId="4" fontId="4" fillId="0" borderId="0" xfId="1" applyNumberFormat="1" applyFont="1"/>
    <xf numFmtId="0" fontId="6" fillId="0" borderId="0" xfId="1" applyFont="1"/>
    <xf numFmtId="0" fontId="8" fillId="0" borderId="0" xfId="1" applyFont="1"/>
    <xf numFmtId="4" fontId="2" fillId="0" borderId="0" xfId="1" applyNumberFormat="1" applyFont="1"/>
    <xf numFmtId="4" fontId="4" fillId="0" borderId="13" xfId="1" applyNumberFormat="1" applyFont="1" applyFill="1" applyBorder="1"/>
    <xf numFmtId="4" fontId="4" fillId="0" borderId="13" xfId="1" applyNumberFormat="1" applyFont="1" applyFill="1" applyBorder="1" applyAlignment="1">
      <alignment horizontal="left"/>
    </xf>
    <xf numFmtId="4" fontId="4" fillId="0" borderId="14" xfId="1" applyNumberFormat="1" applyFont="1" applyBorder="1"/>
    <xf numFmtId="4" fontId="3" fillId="0" borderId="14" xfId="1" applyNumberFormat="1" applyFont="1" applyBorder="1"/>
    <xf numFmtId="0" fontId="4" fillId="0" borderId="15" xfId="1" applyFont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4" fontId="3" fillId="0" borderId="19" xfId="1" applyNumberFormat="1" applyFont="1" applyBorder="1"/>
    <xf numFmtId="4" fontId="3" fillId="2" borderId="16" xfId="1" applyNumberFormat="1" applyFont="1" applyFill="1" applyBorder="1"/>
    <xf numFmtId="49" fontId="4" fillId="0" borderId="19" xfId="1" applyNumberFormat="1" applyFont="1" applyFill="1" applyBorder="1" applyAlignment="1">
      <alignment horizontal="left"/>
    </xf>
    <xf numFmtId="49" fontId="4" fillId="2" borderId="18" xfId="1" applyNumberFormat="1" applyFont="1" applyFill="1" applyBorder="1" applyAlignment="1">
      <alignment horizontal="left"/>
    </xf>
    <xf numFmtId="4" fontId="4" fillId="0" borderId="19" xfId="1" applyNumberFormat="1" applyFont="1" applyFill="1" applyBorder="1"/>
    <xf numFmtId="4" fontId="4" fillId="0" borderId="14" xfId="1" applyNumberFormat="1" applyFont="1" applyFill="1" applyBorder="1"/>
    <xf numFmtId="4" fontId="4" fillId="2" borderId="18" xfId="1" applyNumberFormat="1" applyFont="1" applyFill="1" applyBorder="1"/>
    <xf numFmtId="4" fontId="3" fillId="0" borderId="10" xfId="1" applyNumberFormat="1" applyFont="1" applyFill="1" applyBorder="1"/>
    <xf numFmtId="4" fontId="3" fillId="2" borderId="21" xfId="1" applyNumberFormat="1" applyFont="1" applyFill="1" applyBorder="1"/>
    <xf numFmtId="4" fontId="3" fillId="0" borderId="14" xfId="1" applyNumberFormat="1" applyFont="1" applyFill="1" applyBorder="1"/>
    <xf numFmtId="4" fontId="3" fillId="2" borderId="18" xfId="1" applyNumberFormat="1" applyFont="1" applyFill="1" applyBorder="1"/>
    <xf numFmtId="4" fontId="4" fillId="2" borderId="18" xfId="1" applyNumberFormat="1" applyFont="1" applyFill="1" applyBorder="1" applyAlignment="1">
      <alignment horizontal="left"/>
    </xf>
    <xf numFmtId="4" fontId="3" fillId="2" borderId="22" xfId="1" applyNumberFormat="1" applyFont="1" applyFill="1" applyBorder="1"/>
    <xf numFmtId="4" fontId="3" fillId="0" borderId="5" xfId="1" applyNumberFormat="1" applyFont="1" applyFill="1" applyBorder="1"/>
    <xf numFmtId="4" fontId="3" fillId="0" borderId="20" xfId="1" applyNumberFormat="1" applyFont="1" applyFill="1" applyBorder="1"/>
    <xf numFmtId="4" fontId="3" fillId="0" borderId="19" xfId="1" applyNumberFormat="1" applyFont="1" applyFill="1" applyBorder="1"/>
    <xf numFmtId="4" fontId="4" fillId="0" borderId="19" xfId="1" applyNumberFormat="1" applyFont="1" applyFill="1" applyBorder="1" applyAlignment="1">
      <alignment horizontal="left"/>
    </xf>
    <xf numFmtId="4" fontId="3" fillId="0" borderId="17" xfId="1" applyNumberFormat="1" applyFont="1" applyFill="1" applyBorder="1"/>
    <xf numFmtId="4" fontId="4" fillId="0" borderId="0" xfId="1" applyNumberFormat="1" applyFont="1" applyFill="1"/>
    <xf numFmtId="0" fontId="4" fillId="0" borderId="4" xfId="1" applyFont="1" applyFill="1" applyBorder="1" applyAlignment="1">
      <alignment horizontal="center"/>
    </xf>
    <xf numFmtId="4" fontId="6" fillId="0" borderId="0" xfId="1" applyNumberFormat="1" applyFont="1" applyFill="1" applyBorder="1"/>
    <xf numFmtId="4" fontId="7" fillId="0" borderId="0" xfId="1" applyNumberFormat="1" applyFont="1" applyFill="1" applyBorder="1"/>
    <xf numFmtId="0" fontId="4" fillId="0" borderId="23" xfId="1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4" fontId="3" fillId="0" borderId="28" xfId="1" applyNumberFormat="1" applyFont="1" applyBorder="1"/>
    <xf numFmtId="4" fontId="3" fillId="0" borderId="29" xfId="1" applyNumberFormat="1" applyFont="1" applyBorder="1"/>
    <xf numFmtId="4" fontId="3" fillId="2" borderId="30" xfId="1" applyNumberFormat="1" applyFont="1" applyFill="1" applyBorder="1"/>
    <xf numFmtId="49" fontId="4" fillId="0" borderId="28" xfId="1" applyNumberFormat="1" applyFont="1" applyFill="1" applyBorder="1" applyAlignment="1">
      <alignment horizontal="left"/>
    </xf>
    <xf numFmtId="49" fontId="4" fillId="0" borderId="14" xfId="1" applyNumberFormat="1" applyFont="1" applyFill="1" applyBorder="1" applyAlignment="1">
      <alignment horizontal="left"/>
    </xf>
    <xf numFmtId="49" fontId="4" fillId="2" borderId="31" xfId="1" applyNumberFormat="1" applyFont="1" applyFill="1" applyBorder="1" applyAlignment="1">
      <alignment horizontal="left"/>
    </xf>
    <xf numFmtId="4" fontId="4" fillId="0" borderId="28" xfId="1" applyNumberFormat="1" applyFont="1" applyFill="1" applyBorder="1"/>
    <xf numFmtId="4" fontId="4" fillId="2" borderId="31" xfId="1" applyNumberFormat="1" applyFont="1" applyFill="1" applyBorder="1"/>
    <xf numFmtId="4" fontId="4" fillId="0" borderId="28" xfId="1" applyNumberFormat="1" applyFont="1" applyBorder="1"/>
    <xf numFmtId="4" fontId="4" fillId="0" borderId="32" xfId="1" applyNumberFormat="1" applyFont="1" applyBorder="1"/>
    <xf numFmtId="4" fontId="3" fillId="0" borderId="33" xfId="1" applyNumberFormat="1" applyFont="1" applyBorder="1"/>
    <xf numFmtId="4" fontId="3" fillId="2" borderId="34" xfId="1" applyNumberFormat="1" applyFont="1" applyFill="1" applyBorder="1"/>
    <xf numFmtId="4" fontId="3" fillId="2" borderId="31" xfId="1" applyNumberFormat="1" applyFont="1" applyFill="1" applyBorder="1"/>
    <xf numFmtId="4" fontId="4" fillId="0" borderId="28" xfId="1" applyNumberFormat="1" applyFont="1" applyBorder="1" applyAlignment="1">
      <alignment horizontal="left"/>
    </xf>
    <xf numFmtId="4" fontId="4" fillId="0" borderId="14" xfId="1" applyNumberFormat="1" applyFont="1" applyBorder="1" applyAlignment="1">
      <alignment horizontal="left"/>
    </xf>
    <xf numFmtId="4" fontId="4" fillId="2" borderId="31" xfId="1" applyNumberFormat="1" applyFont="1" applyFill="1" applyBorder="1" applyAlignment="1">
      <alignment horizontal="left"/>
    </xf>
    <xf numFmtId="4" fontId="4" fillId="0" borderId="35" xfId="1" applyNumberFormat="1" applyFont="1" applyBorder="1" applyAlignment="1">
      <alignment horizontal="left"/>
    </xf>
    <xf numFmtId="4" fontId="4" fillId="0" borderId="32" xfId="1" applyNumberFormat="1" applyFont="1" applyBorder="1" applyAlignment="1">
      <alignment horizontal="left"/>
    </xf>
    <xf numFmtId="4" fontId="4" fillId="0" borderId="35" xfId="1" applyNumberFormat="1" applyFont="1" applyBorder="1"/>
    <xf numFmtId="4" fontId="4" fillId="0" borderId="36" xfId="1" applyNumberFormat="1" applyFont="1" applyFill="1" applyBorder="1"/>
    <xf numFmtId="4" fontId="3" fillId="2" borderId="37" xfId="1" applyNumberFormat="1" applyFont="1" applyFill="1" applyBorder="1"/>
    <xf numFmtId="4" fontId="4" fillId="2" borderId="27" xfId="1" applyNumberFormat="1" applyFont="1" applyFill="1" applyBorder="1"/>
    <xf numFmtId="4" fontId="3" fillId="2" borderId="27" xfId="1" applyNumberFormat="1" applyFont="1" applyFill="1" applyBorder="1"/>
    <xf numFmtId="4" fontId="3" fillId="0" borderId="26" xfId="1" applyNumberFormat="1" applyFont="1" applyBorder="1"/>
    <xf numFmtId="4" fontId="3" fillId="2" borderId="38" xfId="1" applyNumberFormat="1" applyFont="1" applyFill="1" applyBorder="1"/>
    <xf numFmtId="4" fontId="4" fillId="0" borderId="27" xfId="1" applyNumberFormat="1" applyFont="1" applyBorder="1"/>
    <xf numFmtId="0" fontId="4" fillId="0" borderId="39" xfId="1" applyFont="1" applyBorder="1" applyAlignment="1">
      <alignment horizontal="center"/>
    </xf>
    <xf numFmtId="0" fontId="4" fillId="2" borderId="40" xfId="1" applyFont="1" applyFill="1" applyBorder="1" applyAlignment="1">
      <alignment horizontal="center"/>
    </xf>
    <xf numFmtId="0" fontId="4" fillId="2" borderId="38" xfId="1" applyFont="1" applyFill="1" applyBorder="1" applyAlignment="1">
      <alignment horizontal="center"/>
    </xf>
    <xf numFmtId="4" fontId="3" fillId="2" borderId="41" xfId="1" applyNumberFormat="1" applyFont="1" applyFill="1" applyBorder="1"/>
    <xf numFmtId="4" fontId="6" fillId="0" borderId="28" xfId="1" applyNumberFormat="1" applyFont="1" applyBorder="1"/>
    <xf numFmtId="4" fontId="6" fillId="0" borderId="14" xfId="1" applyNumberFormat="1" applyFont="1" applyBorder="1"/>
    <xf numFmtId="4" fontId="6" fillId="2" borderId="27" xfId="1" applyNumberFormat="1" applyFont="1" applyFill="1" applyBorder="1"/>
    <xf numFmtId="4" fontId="7" fillId="0" borderId="28" xfId="1" applyNumberFormat="1" applyFont="1" applyBorder="1"/>
    <xf numFmtId="4" fontId="7" fillId="0" borderId="14" xfId="1" applyNumberFormat="1" applyFont="1" applyBorder="1"/>
    <xf numFmtId="4" fontId="7" fillId="2" borderId="27" xfId="1" applyNumberFormat="1" applyFont="1" applyFill="1" applyBorder="1"/>
    <xf numFmtId="4" fontId="3" fillId="0" borderId="42" xfId="1" applyNumberFormat="1" applyFont="1" applyBorder="1"/>
    <xf numFmtId="4" fontId="3" fillId="0" borderId="43" xfId="1" applyNumberFormat="1" applyFont="1" applyBorder="1"/>
    <xf numFmtId="4" fontId="3" fillId="2" borderId="44" xfId="1" applyNumberFormat="1" applyFont="1" applyFill="1" applyBorder="1"/>
    <xf numFmtId="0" fontId="2" fillId="3" borderId="0" xfId="1" applyFont="1" applyFill="1"/>
    <xf numFmtId="0" fontId="4" fillId="0" borderId="2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4" fontId="4" fillId="0" borderId="14" xfId="1" applyNumberFormat="1" applyFont="1" applyFill="1" applyBorder="1" applyAlignment="1">
      <alignment horizontal="left"/>
    </xf>
    <xf numFmtId="4" fontId="3" fillId="3" borderId="10" xfId="1" applyNumberFormat="1" applyFont="1" applyFill="1" applyBorder="1"/>
    <xf numFmtId="0" fontId="3" fillId="0" borderId="45" xfId="1" applyFont="1" applyBorder="1" applyAlignment="1">
      <alignment horizontal="left"/>
    </xf>
    <xf numFmtId="0" fontId="4" fillId="0" borderId="46" xfId="1" applyFont="1" applyFill="1" applyBorder="1" applyAlignment="1">
      <alignment horizontal="center"/>
    </xf>
    <xf numFmtId="0" fontId="4" fillId="0" borderId="24" xfId="1" applyFont="1" applyFill="1" applyBorder="1" applyAlignment="1">
      <alignment horizontal="center"/>
    </xf>
    <xf numFmtId="0" fontId="4" fillId="0" borderId="47" xfId="1" applyFont="1" applyBorder="1" applyAlignment="1">
      <alignment horizontal="center"/>
    </xf>
    <xf numFmtId="0" fontId="3" fillId="0" borderId="48" xfId="1" applyFont="1" applyBorder="1"/>
    <xf numFmtId="0" fontId="4" fillId="0" borderId="48" xfId="1" applyFont="1" applyBorder="1"/>
    <xf numFmtId="0" fontId="3" fillId="0" borderId="49" xfId="1" applyFont="1" applyBorder="1"/>
    <xf numFmtId="0" fontId="6" fillId="0" borderId="48" xfId="1" applyFont="1" applyBorder="1"/>
    <xf numFmtId="4" fontId="6" fillId="0" borderId="14" xfId="1" applyNumberFormat="1" applyFont="1" applyFill="1" applyBorder="1"/>
    <xf numFmtId="0" fontId="7" fillId="0" borderId="48" xfId="1" applyFont="1" applyBorder="1"/>
    <xf numFmtId="4" fontId="7" fillId="0" borderId="14" xfId="1" applyNumberFormat="1" applyFont="1" applyFill="1" applyBorder="1"/>
    <xf numFmtId="0" fontId="3" fillId="0" borderId="50" xfId="1" applyFont="1" applyBorder="1"/>
    <xf numFmtId="4" fontId="3" fillId="0" borderId="51" xfId="1" applyNumberFormat="1" applyFont="1" applyFill="1" applyBorder="1"/>
    <xf numFmtId="4" fontId="3" fillId="0" borderId="52" xfId="1" applyNumberFormat="1" applyFont="1" applyFill="1" applyBorder="1"/>
    <xf numFmtId="4" fontId="3" fillId="0" borderId="52" xfId="1" applyNumberFormat="1" applyFont="1" applyBorder="1"/>
    <xf numFmtId="4" fontId="3" fillId="2" borderId="53" xfId="1" applyNumberFormat="1" applyFont="1" applyFill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47</xdr:row>
      <xdr:rowOff>9525</xdr:rowOff>
    </xdr:from>
    <xdr:to>
      <xdr:col>4</xdr:col>
      <xdr:colOff>1114425</xdr:colOff>
      <xdr:row>64</xdr:row>
      <xdr:rowOff>133350</xdr:rowOff>
    </xdr:to>
    <xdr:sp macro="" textlink="" fLocksText="0">
      <xdr:nvSpPr>
        <xdr:cNvPr id="1025" name="Tekst 1">
          <a:extLst>
            <a:ext uri="{FF2B5EF4-FFF2-40B4-BE49-F238E27FC236}">
              <a16:creationId xmlns:a16="http://schemas.microsoft.com/office/drawing/2014/main" id="{F9A63CB2-980A-4DF6-B903-D2642F1AA4D1}"/>
            </a:ext>
          </a:extLst>
        </xdr:cNvPr>
        <xdr:cNvSpPr>
          <a:spLocks noChangeArrowheads="1"/>
        </xdr:cNvSpPr>
      </xdr:nvSpPr>
      <xdr:spPr bwMode="auto">
        <a:xfrm>
          <a:off x="66675" y="6991350"/>
          <a:ext cx="6143625" cy="28765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Regnskabet er revideret og fundet i overensstemmelse med bilagene. 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Ballerup d.    . marts  2022.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_________________________          __________________________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Erik Bech, Revisor                          Allan Zymt, Revisor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__________________    _______________     ________________    ____________________    _________________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Maria Holstein-Rathlou    Claus Røhrmann </a:t>
          </a:r>
          <a:r>
            <a: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Søren Bjerregaard               Lars Agregaard             Ditte T. Gullach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Formand                       Best.medlem                Best.medlem                     Best. medlem                     Kasserer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a-DK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Det originale, underskrevne regnskab opbevares af kassereren.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topLeftCell="A31" zoomScale="115" zoomScaleNormal="115" workbookViewId="0">
      <selection activeCell="E27" sqref="E27"/>
    </sheetView>
  </sheetViews>
  <sheetFormatPr defaultColWidth="16.140625" defaultRowHeight="12.75" x14ac:dyDescent="0.2"/>
  <cols>
    <col min="1" max="1" width="29.28515625" style="1" customWidth="1"/>
    <col min="2" max="2" width="15" style="1" customWidth="1"/>
    <col min="3" max="3" width="16.42578125" style="1" customWidth="1"/>
    <col min="4" max="4" width="15.7109375" style="1" customWidth="1"/>
    <col min="5" max="5" width="17.28515625" style="1" customWidth="1"/>
    <col min="6" max="16384" width="16.140625" style="1"/>
  </cols>
  <sheetData>
    <row r="1" spans="1:10" x14ac:dyDescent="0.2">
      <c r="G1" s="105" t="s">
        <v>39</v>
      </c>
      <c r="H1" s="105"/>
      <c r="I1" s="105"/>
      <c r="J1" s="105"/>
    </row>
    <row r="2" spans="1:10" ht="13.5" thickBot="1" x14ac:dyDescent="0.25"/>
    <row r="3" spans="1:10" s="4" customFormat="1" x14ac:dyDescent="0.2">
      <c r="A3" s="2" t="s">
        <v>41</v>
      </c>
      <c r="B3" s="35" t="s">
        <v>0</v>
      </c>
      <c r="C3" s="106" t="s">
        <v>1</v>
      </c>
      <c r="D3" s="3" t="s">
        <v>1</v>
      </c>
      <c r="E3" s="36" t="s">
        <v>1</v>
      </c>
      <c r="G3" s="61" t="s">
        <v>0</v>
      </c>
      <c r="H3" s="62" t="s">
        <v>1</v>
      </c>
      <c r="I3" s="62" t="s">
        <v>1</v>
      </c>
      <c r="J3" s="63" t="s">
        <v>1</v>
      </c>
    </row>
    <row r="4" spans="1:10" s="4" customFormat="1" ht="13.5" thickBot="1" x14ac:dyDescent="0.25">
      <c r="A4" s="5"/>
      <c r="B4" s="37">
        <v>2021</v>
      </c>
      <c r="C4" s="107">
        <f>B4</f>
        <v>2021</v>
      </c>
      <c r="D4" s="6">
        <f>B4+1</f>
        <v>2022</v>
      </c>
      <c r="E4" s="38">
        <f>B4+2</f>
        <v>2023</v>
      </c>
      <c r="G4" s="64">
        <v>2020</v>
      </c>
      <c r="H4" s="6">
        <f>G4</f>
        <v>2020</v>
      </c>
      <c r="I4" s="6">
        <f>G4+1</f>
        <v>2021</v>
      </c>
      <c r="J4" s="65">
        <f>G4+2</f>
        <v>2022</v>
      </c>
    </row>
    <row r="5" spans="1:10" s="8" customFormat="1" x14ac:dyDescent="0.2">
      <c r="A5" s="7" t="s">
        <v>2</v>
      </c>
      <c r="B5" s="39"/>
      <c r="C5" s="48"/>
      <c r="D5" s="34"/>
      <c r="E5" s="40"/>
      <c r="G5" s="66"/>
      <c r="H5" s="34"/>
      <c r="I5" s="67"/>
      <c r="J5" s="68"/>
    </row>
    <row r="6" spans="1:10" x14ac:dyDescent="0.2">
      <c r="A6" s="9" t="s">
        <v>3</v>
      </c>
      <c r="B6" s="41" t="s">
        <v>4</v>
      </c>
      <c r="C6" s="70" t="s">
        <v>4</v>
      </c>
      <c r="D6" s="70" t="s">
        <v>38</v>
      </c>
      <c r="E6" s="42" t="s">
        <v>38</v>
      </c>
      <c r="G6" s="69" t="s">
        <v>4</v>
      </c>
      <c r="H6" s="70" t="s">
        <v>4</v>
      </c>
      <c r="I6" s="10" t="s">
        <v>4</v>
      </c>
      <c r="J6" s="71" t="s">
        <v>4</v>
      </c>
    </row>
    <row r="7" spans="1:10" ht="13.5" customHeight="1" x14ac:dyDescent="0.2">
      <c r="A7" s="9" t="s">
        <v>5</v>
      </c>
      <c r="B7" s="43">
        <v>36900</v>
      </c>
      <c r="C7" s="44">
        <f>123*300</f>
        <v>36900</v>
      </c>
      <c r="D7" s="44">
        <f>123*800</f>
        <v>98400</v>
      </c>
      <c r="E7" s="45">
        <f>123*800</f>
        <v>98400</v>
      </c>
      <c r="G7" s="72">
        <f>123*300</f>
        <v>36900</v>
      </c>
      <c r="H7" s="44">
        <f>123*300</f>
        <v>36900</v>
      </c>
      <c r="I7" s="11">
        <f>123*300</f>
        <v>36900</v>
      </c>
      <c r="J7" s="73">
        <f>123*300</f>
        <v>36900</v>
      </c>
    </row>
    <row r="8" spans="1:10" x14ac:dyDescent="0.2">
      <c r="A8" s="9" t="s">
        <v>6</v>
      </c>
      <c r="B8" s="43">
        <v>0</v>
      </c>
      <c r="C8" s="44">
        <v>0</v>
      </c>
      <c r="D8" s="44">
        <v>0</v>
      </c>
      <c r="E8" s="45">
        <v>0</v>
      </c>
      <c r="G8" s="74">
        <v>0</v>
      </c>
      <c r="H8" s="44">
        <v>0</v>
      </c>
      <c r="I8" s="11">
        <v>0</v>
      </c>
      <c r="J8" s="73">
        <v>0</v>
      </c>
    </row>
    <row r="9" spans="1:10" x14ac:dyDescent="0.2">
      <c r="A9" s="9" t="s">
        <v>7</v>
      </c>
      <c r="B9" s="43">
        <v>0</v>
      </c>
      <c r="C9" s="44">
        <v>60</v>
      </c>
      <c r="D9" s="44">
        <v>0</v>
      </c>
      <c r="E9" s="45">
        <v>0</v>
      </c>
      <c r="G9" s="75">
        <v>40</v>
      </c>
      <c r="H9" s="31">
        <v>40</v>
      </c>
      <c r="I9" s="11">
        <v>60</v>
      </c>
      <c r="J9" s="73">
        <v>60</v>
      </c>
    </row>
    <row r="10" spans="1:10" x14ac:dyDescent="0.2">
      <c r="A10" s="9" t="s">
        <v>37</v>
      </c>
      <c r="B10" s="43"/>
      <c r="C10" s="44">
        <v>0</v>
      </c>
      <c r="D10" s="44">
        <v>0</v>
      </c>
      <c r="E10" s="45">
        <v>0</v>
      </c>
      <c r="G10" s="75">
        <v>150</v>
      </c>
      <c r="H10" s="31">
        <v>0</v>
      </c>
      <c r="I10" s="11">
        <v>0</v>
      </c>
      <c r="J10" s="73">
        <v>0</v>
      </c>
    </row>
    <row r="11" spans="1:10" s="8" customFormat="1" x14ac:dyDescent="0.2">
      <c r="A11" s="13" t="s">
        <v>8</v>
      </c>
      <c r="B11" s="53">
        <f>SUM(B7:B10)</f>
        <v>36900</v>
      </c>
      <c r="C11" s="46">
        <f>SUM(C7:C10)</f>
        <v>36960</v>
      </c>
      <c r="D11" s="46">
        <f>SUM(D7:D10)</f>
        <v>98400</v>
      </c>
      <c r="E11" s="47">
        <f>SUM(E7:E10)</f>
        <v>98400</v>
      </c>
      <c r="G11" s="76">
        <f>SUM(G7:G10)</f>
        <v>37090</v>
      </c>
      <c r="H11" s="14">
        <f>SUM(H7:H10)</f>
        <v>36940</v>
      </c>
      <c r="I11" s="15">
        <f>SUM(I7:I10)</f>
        <v>36960</v>
      </c>
      <c r="J11" s="77">
        <f>SUM(J7:J10)</f>
        <v>36960</v>
      </c>
    </row>
    <row r="12" spans="1:10" x14ac:dyDescent="0.2">
      <c r="A12" s="9"/>
      <c r="B12" s="43"/>
      <c r="C12" s="44"/>
      <c r="D12" s="44"/>
      <c r="E12" s="45"/>
      <c r="G12" s="74"/>
      <c r="H12" s="33"/>
      <c r="I12" s="11"/>
      <c r="J12" s="73"/>
    </row>
    <row r="13" spans="1:10" s="8" customFormat="1" x14ac:dyDescent="0.2">
      <c r="A13" s="7" t="s">
        <v>9</v>
      </c>
      <c r="B13" s="54"/>
      <c r="C13" s="48"/>
      <c r="D13" s="48"/>
      <c r="E13" s="49"/>
      <c r="G13" s="66"/>
      <c r="H13" s="34"/>
      <c r="I13" s="16"/>
      <c r="J13" s="78"/>
    </row>
    <row r="14" spans="1:10" x14ac:dyDescent="0.2">
      <c r="A14" s="9" t="s">
        <v>10</v>
      </c>
      <c r="B14" s="43"/>
      <c r="C14" s="44"/>
      <c r="D14" s="44"/>
      <c r="E14" s="45"/>
      <c r="G14" s="74"/>
      <c r="H14" s="33"/>
      <c r="I14" s="11"/>
      <c r="J14" s="73"/>
    </row>
    <row r="15" spans="1:10" x14ac:dyDescent="0.2">
      <c r="A15" s="9" t="s">
        <v>11</v>
      </c>
      <c r="B15" s="55">
        <v>1845</v>
      </c>
      <c r="C15" s="108">
        <f>15*123</f>
        <v>1845</v>
      </c>
      <c r="D15" s="108">
        <f>15*123</f>
        <v>1845</v>
      </c>
      <c r="E15" s="50">
        <f>15*123</f>
        <v>1845</v>
      </c>
      <c r="G15" s="79">
        <v>1845</v>
      </c>
      <c r="H15" s="80">
        <f>15*123</f>
        <v>1845</v>
      </c>
      <c r="I15" s="18">
        <f>15*123</f>
        <v>1845</v>
      </c>
      <c r="J15" s="81">
        <f>15*123</f>
        <v>1845</v>
      </c>
    </row>
    <row r="16" spans="1:10" x14ac:dyDescent="0.2">
      <c r="A16" s="9" t="s">
        <v>12</v>
      </c>
      <c r="B16" s="55">
        <v>4920</v>
      </c>
      <c r="C16" s="108">
        <v>4920</v>
      </c>
      <c r="D16" s="108">
        <f>40*123</f>
        <v>4920</v>
      </c>
      <c r="E16" s="50">
        <f>40*123</f>
        <v>4920</v>
      </c>
      <c r="G16" s="82">
        <v>4920</v>
      </c>
      <c r="H16" s="19">
        <v>4920</v>
      </c>
      <c r="I16" s="18">
        <v>4920</v>
      </c>
      <c r="J16" s="81">
        <f>40*123</f>
        <v>4920</v>
      </c>
    </row>
    <row r="17" spans="1:10" x14ac:dyDescent="0.2">
      <c r="A17" s="9" t="s">
        <v>13</v>
      </c>
      <c r="B17" s="55">
        <v>4920</v>
      </c>
      <c r="C17" s="108">
        <v>4920</v>
      </c>
      <c r="D17" s="108">
        <f>40*123</f>
        <v>4920</v>
      </c>
      <c r="E17" s="50">
        <f>40*123</f>
        <v>4920</v>
      </c>
      <c r="G17" s="83">
        <v>4920</v>
      </c>
      <c r="H17" s="32">
        <v>4920</v>
      </c>
      <c r="I17" s="18">
        <v>4920</v>
      </c>
      <c r="J17" s="81">
        <f>40*123</f>
        <v>4920</v>
      </c>
    </row>
    <row r="18" spans="1:10" x14ac:dyDescent="0.2">
      <c r="A18" s="9" t="s">
        <v>14</v>
      </c>
      <c r="B18" s="55">
        <v>0</v>
      </c>
      <c r="C18" s="108">
        <f>1.5*123</f>
        <v>184.5</v>
      </c>
      <c r="D18" s="108">
        <f>1.5*123*2</f>
        <v>369</v>
      </c>
      <c r="E18" s="50">
        <f>1.5*123</f>
        <v>184.5</v>
      </c>
      <c r="G18" s="79">
        <v>184.5</v>
      </c>
      <c r="H18" s="80">
        <f>1.5*123</f>
        <v>184.5</v>
      </c>
      <c r="I18" s="17">
        <f>1.5*123</f>
        <v>184.5</v>
      </c>
      <c r="J18" s="81">
        <f>1.5*123</f>
        <v>184.5</v>
      </c>
    </row>
    <row r="19" spans="1:10" x14ac:dyDescent="0.2">
      <c r="A19" s="9" t="s">
        <v>15</v>
      </c>
      <c r="B19" s="43">
        <f>SUM(B15:B18)</f>
        <v>11685</v>
      </c>
      <c r="C19" s="44">
        <f>SUM(C15:C18)</f>
        <v>11869.5</v>
      </c>
      <c r="D19" s="44">
        <f>SUM(D15:D18)</f>
        <v>12054</v>
      </c>
      <c r="E19" s="45">
        <f>SUM(E15:E18)</f>
        <v>11869.5</v>
      </c>
      <c r="G19" s="74">
        <f>SUM(G15:G18)</f>
        <v>11869.5</v>
      </c>
      <c r="H19" s="33">
        <f>SUM(H15:H18)</f>
        <v>11869.5</v>
      </c>
      <c r="I19" s="11">
        <f>SUM(I15:I18)</f>
        <v>11869.5</v>
      </c>
      <c r="J19" s="73">
        <f>SUM(J15:J18)</f>
        <v>11869.5</v>
      </c>
    </row>
    <row r="20" spans="1:10" x14ac:dyDescent="0.2">
      <c r="A20" s="9" t="s">
        <v>16</v>
      </c>
      <c r="B20" s="43">
        <v>646.75</v>
      </c>
      <c r="C20" s="44">
        <v>4000</v>
      </c>
      <c r="D20" s="44">
        <v>1500</v>
      </c>
      <c r="E20" s="45">
        <v>1500</v>
      </c>
      <c r="G20" s="84">
        <v>4522.75</v>
      </c>
      <c r="H20" s="20">
        <v>4000</v>
      </c>
      <c r="I20" s="11">
        <v>4000</v>
      </c>
      <c r="J20" s="73">
        <v>4000</v>
      </c>
    </row>
    <row r="21" spans="1:10" x14ac:dyDescent="0.2">
      <c r="A21" s="9" t="s">
        <v>17</v>
      </c>
      <c r="B21" s="43">
        <f>745.5+300</f>
        <v>1045.5</v>
      </c>
      <c r="C21" s="44">
        <v>1100</v>
      </c>
      <c r="D21" s="44">
        <v>1500</v>
      </c>
      <c r="E21" s="45">
        <v>1500</v>
      </c>
      <c r="G21" s="74">
        <v>1077.1300000000001</v>
      </c>
      <c r="H21" s="33">
        <v>1100</v>
      </c>
      <c r="I21" s="11">
        <v>1100</v>
      </c>
      <c r="J21" s="73">
        <v>1100</v>
      </c>
    </row>
    <row r="22" spans="1:10" x14ac:dyDescent="0.2">
      <c r="A22" s="9" t="s">
        <v>18</v>
      </c>
      <c r="B22" s="43">
        <v>506.35</v>
      </c>
      <c r="C22" s="44">
        <v>2000</v>
      </c>
      <c r="D22" s="44">
        <v>1000</v>
      </c>
      <c r="E22" s="45">
        <v>1000</v>
      </c>
      <c r="G22" s="74">
        <v>521.9</v>
      </c>
      <c r="H22" s="85">
        <v>1800</v>
      </c>
      <c r="I22" s="11">
        <v>2000</v>
      </c>
      <c r="J22" s="73">
        <v>2000</v>
      </c>
    </row>
    <row r="23" spans="1:10" x14ac:dyDescent="0.2">
      <c r="A23" s="9" t="s">
        <v>19</v>
      </c>
      <c r="B23" s="43">
        <v>3004.5</v>
      </c>
      <c r="C23" s="44">
        <v>1600</v>
      </c>
      <c r="D23" s="44">
        <v>3000</v>
      </c>
      <c r="E23" s="45">
        <v>3000</v>
      </c>
      <c r="G23" s="74">
        <v>0</v>
      </c>
      <c r="H23" s="33">
        <v>1600</v>
      </c>
      <c r="I23" s="11">
        <v>1600</v>
      </c>
      <c r="J23" s="73">
        <v>1600</v>
      </c>
    </row>
    <row r="24" spans="1:10" x14ac:dyDescent="0.2">
      <c r="A24" s="9" t="s">
        <v>20</v>
      </c>
      <c r="B24" s="43">
        <f>1913.7+150</f>
        <v>2063.6999999999998</v>
      </c>
      <c r="C24" s="44">
        <v>350</v>
      </c>
      <c r="D24" s="44">
        <v>2000</v>
      </c>
      <c r="E24" s="45">
        <v>2000</v>
      </c>
      <c r="G24" s="74">
        <v>350</v>
      </c>
      <c r="H24" s="33">
        <v>0</v>
      </c>
      <c r="I24" s="11">
        <v>350</v>
      </c>
      <c r="J24" s="73">
        <v>350</v>
      </c>
    </row>
    <row r="25" spans="1:10" x14ac:dyDescent="0.2">
      <c r="A25" s="9" t="s">
        <v>40</v>
      </c>
      <c r="B25" s="43">
        <v>0</v>
      </c>
      <c r="C25" s="44">
        <v>0</v>
      </c>
      <c r="D25" s="44">
        <v>10000</v>
      </c>
      <c r="E25" s="45">
        <v>10000</v>
      </c>
      <c r="G25" s="74"/>
      <c r="H25" s="33"/>
      <c r="I25" s="11"/>
      <c r="J25" s="73"/>
    </row>
    <row r="26" spans="1:10" x14ac:dyDescent="0.2">
      <c r="A26" s="9" t="s">
        <v>21</v>
      </c>
      <c r="B26" s="43">
        <v>107212.5</v>
      </c>
      <c r="C26" s="44">
        <v>17000</v>
      </c>
      <c r="D26" s="33">
        <v>50000</v>
      </c>
      <c r="E26" s="45">
        <v>50000</v>
      </c>
      <c r="G26" s="74">
        <v>0</v>
      </c>
      <c r="H26" s="33">
        <v>20000</v>
      </c>
      <c r="I26" s="33">
        <v>17000</v>
      </c>
      <c r="J26" s="73">
        <v>15000</v>
      </c>
    </row>
    <row r="27" spans="1:10" s="8" customFormat="1" ht="13.5" thickBot="1" x14ac:dyDescent="0.25">
      <c r="A27" s="13" t="s">
        <v>22</v>
      </c>
      <c r="B27" s="53">
        <f>SUM(B19:B26)</f>
        <v>126164.3</v>
      </c>
      <c r="C27" s="46">
        <f>SUM(C19:C26)</f>
        <v>37919.5</v>
      </c>
      <c r="D27" s="46">
        <f>SUM(D19:D26)</f>
        <v>81054</v>
      </c>
      <c r="E27" s="51">
        <f>SUM(E19:E26)</f>
        <v>80869.5</v>
      </c>
      <c r="G27" s="76">
        <f>SUM(G19:G26)</f>
        <v>18341.280000000002</v>
      </c>
      <c r="H27" s="14">
        <f>SUM(H19:H26)</f>
        <v>40369.5</v>
      </c>
      <c r="I27" s="15">
        <f>SUM(I19:I26)</f>
        <v>37919.5</v>
      </c>
      <c r="J27" s="86">
        <f>SUM(J19:J26)</f>
        <v>35919.5</v>
      </c>
    </row>
    <row r="28" spans="1:10" x14ac:dyDescent="0.2">
      <c r="A28" s="9"/>
      <c r="B28" s="43"/>
      <c r="C28" s="44"/>
      <c r="D28" s="44"/>
      <c r="E28" s="45"/>
      <c r="G28" s="74"/>
      <c r="H28" s="33"/>
      <c r="I28" s="21"/>
      <c r="J28" s="87"/>
    </row>
    <row r="29" spans="1:10" s="8" customFormat="1" x14ac:dyDescent="0.2">
      <c r="A29" s="7" t="s">
        <v>23</v>
      </c>
      <c r="B29" s="54"/>
      <c r="C29" s="48"/>
      <c r="D29" s="48"/>
      <c r="E29" s="49"/>
      <c r="G29" s="66"/>
      <c r="H29" s="34"/>
      <c r="I29" s="22"/>
      <c r="J29" s="88"/>
    </row>
    <row r="30" spans="1:10" s="8" customFormat="1" ht="13.5" thickBot="1" x14ac:dyDescent="0.25">
      <c r="A30" s="23" t="s">
        <v>24</v>
      </c>
      <c r="B30" s="56">
        <f>B11-B27</f>
        <v>-89264.3</v>
      </c>
      <c r="C30" s="52">
        <f>C11-C27</f>
        <v>-959.5</v>
      </c>
      <c r="D30" s="52">
        <f>D11-D27</f>
        <v>17346</v>
      </c>
      <c r="E30" s="51">
        <f>E11-E27</f>
        <v>17530.5</v>
      </c>
      <c r="G30" s="89">
        <f>G11-G27</f>
        <v>18748.719999999998</v>
      </c>
      <c r="H30" s="24">
        <f>H11-H27</f>
        <v>-3429.5</v>
      </c>
      <c r="I30" s="25">
        <f>I11-I27</f>
        <v>-959.5</v>
      </c>
      <c r="J30" s="90">
        <f>J11-J27</f>
        <v>1040.5</v>
      </c>
    </row>
    <row r="31" spans="1:10" ht="13.5" thickBot="1" x14ac:dyDescent="0.25">
      <c r="A31" s="26"/>
      <c r="B31" s="57"/>
      <c r="C31" s="57"/>
      <c r="D31" s="27"/>
      <c r="E31" s="27"/>
      <c r="G31" s="74"/>
      <c r="H31" s="12"/>
      <c r="I31" s="12"/>
      <c r="J31" s="91"/>
    </row>
    <row r="32" spans="1:10" s="4" customFormat="1" x14ac:dyDescent="0.2">
      <c r="A32" s="110" t="s">
        <v>25</v>
      </c>
      <c r="B32" s="111" t="s">
        <v>0</v>
      </c>
      <c r="C32" s="112" t="s">
        <v>1</v>
      </c>
      <c r="D32" s="62" t="s">
        <v>1</v>
      </c>
      <c r="E32" s="63" t="s">
        <v>1</v>
      </c>
      <c r="G32" s="92" t="s">
        <v>0</v>
      </c>
      <c r="H32" s="3" t="s">
        <v>1</v>
      </c>
      <c r="I32" s="3" t="s">
        <v>1</v>
      </c>
      <c r="J32" s="93" t="s">
        <v>1</v>
      </c>
    </row>
    <row r="33" spans="1:10" s="4" customFormat="1" ht="13.5" thickBot="1" x14ac:dyDescent="0.25">
      <c r="A33" s="113"/>
      <c r="B33" s="58">
        <f>B4</f>
        <v>2021</v>
      </c>
      <c r="C33" s="107">
        <f>C4</f>
        <v>2021</v>
      </c>
      <c r="D33" s="6">
        <f>D4</f>
        <v>2022</v>
      </c>
      <c r="E33" s="94">
        <f>E4</f>
        <v>2023</v>
      </c>
      <c r="G33" s="64">
        <f>G4</f>
        <v>2020</v>
      </c>
      <c r="H33" s="6">
        <f>H4</f>
        <v>2020</v>
      </c>
      <c r="I33" s="6">
        <f>I4</f>
        <v>2021</v>
      </c>
      <c r="J33" s="94">
        <f>J4</f>
        <v>2022</v>
      </c>
    </row>
    <row r="34" spans="1:10" s="8" customFormat="1" x14ac:dyDescent="0.2">
      <c r="A34" s="114" t="s">
        <v>26</v>
      </c>
      <c r="B34" s="16"/>
      <c r="C34" s="48"/>
      <c r="D34" s="34"/>
      <c r="E34" s="88"/>
      <c r="G34" s="66"/>
      <c r="H34" s="34"/>
      <c r="I34" s="34"/>
      <c r="J34" s="88"/>
    </row>
    <row r="35" spans="1:10" x14ac:dyDescent="0.2">
      <c r="A35" s="115" t="s">
        <v>27</v>
      </c>
      <c r="B35" s="11">
        <v>9532.0499999999993</v>
      </c>
      <c r="C35" s="44"/>
      <c r="D35" s="33"/>
      <c r="E35" s="87"/>
      <c r="G35" s="74">
        <v>100146.35</v>
      </c>
      <c r="H35" s="33"/>
      <c r="I35" s="33"/>
      <c r="J35" s="87"/>
    </row>
    <row r="36" spans="1:10" x14ac:dyDescent="0.2">
      <c r="A36" s="115" t="s">
        <v>28</v>
      </c>
      <c r="B36" s="11">
        <v>1500</v>
      </c>
      <c r="C36" s="44"/>
      <c r="D36" s="33"/>
      <c r="E36" s="87"/>
      <c r="G36" s="74">
        <v>150</v>
      </c>
      <c r="H36" s="33"/>
      <c r="I36" s="33"/>
      <c r="J36" s="87"/>
    </row>
    <row r="37" spans="1:10" s="8" customFormat="1" x14ac:dyDescent="0.2">
      <c r="A37" s="116" t="s">
        <v>29</v>
      </c>
      <c r="B37" s="15">
        <f>SUM(B35:B36)</f>
        <v>11032.05</v>
      </c>
      <c r="C37" s="46">
        <f>I37</f>
        <v>99336.85</v>
      </c>
      <c r="D37" s="14">
        <f>B37+D30</f>
        <v>28378.05</v>
      </c>
      <c r="E37" s="95">
        <f>B37+D30+E30</f>
        <v>45908.55</v>
      </c>
      <c r="G37" s="76">
        <f>SUM(G35:G36)</f>
        <v>100296.35</v>
      </c>
      <c r="H37" s="14">
        <v>65470.65</v>
      </c>
      <c r="I37" s="109">
        <f>G37+I30</f>
        <v>99336.85</v>
      </c>
      <c r="J37" s="95">
        <f>G37+I30+J30</f>
        <v>100377.35</v>
      </c>
    </row>
    <row r="38" spans="1:10" s="28" customFormat="1" ht="1.1499999999999999" customHeight="1" x14ac:dyDescent="0.15">
      <c r="A38" s="117"/>
      <c r="B38" s="59"/>
      <c r="C38" s="118"/>
      <c r="D38" s="97"/>
      <c r="E38" s="98"/>
      <c r="G38" s="96"/>
      <c r="H38" s="97"/>
      <c r="I38" s="97"/>
      <c r="J38" s="98"/>
    </row>
    <row r="39" spans="1:10" s="8" customFormat="1" x14ac:dyDescent="0.2">
      <c r="A39" s="114" t="s">
        <v>30</v>
      </c>
      <c r="B39" s="16"/>
      <c r="C39" s="48"/>
      <c r="D39" s="34"/>
      <c r="E39" s="88"/>
      <c r="G39" s="66"/>
      <c r="H39" s="34"/>
      <c r="I39" s="34"/>
      <c r="J39" s="88"/>
    </row>
    <row r="40" spans="1:10" s="29" customFormat="1" x14ac:dyDescent="0.2">
      <c r="A40" s="119" t="s">
        <v>31</v>
      </c>
      <c r="B40" s="60"/>
      <c r="C40" s="120"/>
      <c r="D40" s="100"/>
      <c r="E40" s="101"/>
      <c r="G40" s="99"/>
      <c r="H40" s="100"/>
      <c r="I40" s="100"/>
      <c r="J40" s="101"/>
    </row>
    <row r="41" spans="1:10" x14ac:dyDescent="0.2">
      <c r="A41" s="115" t="s">
        <v>32</v>
      </c>
      <c r="B41" s="11">
        <v>100296.35</v>
      </c>
      <c r="C41" s="44"/>
      <c r="D41" s="33"/>
      <c r="E41" s="87"/>
      <c r="G41" s="74">
        <v>81547.63</v>
      </c>
      <c r="H41" s="33"/>
      <c r="I41" s="33"/>
      <c r="J41" s="87"/>
    </row>
    <row r="42" spans="1:10" x14ac:dyDescent="0.2">
      <c r="A42" s="115" t="s">
        <v>33</v>
      </c>
      <c r="B42" s="11">
        <f>B30</f>
        <v>-89264.3</v>
      </c>
      <c r="C42" s="44"/>
      <c r="D42" s="33"/>
      <c r="E42" s="87"/>
      <c r="G42" s="74">
        <f>G30</f>
        <v>18748.719999999998</v>
      </c>
      <c r="H42" s="33"/>
      <c r="I42" s="33"/>
      <c r="J42" s="87"/>
    </row>
    <row r="43" spans="1:10" s="29" customFormat="1" x14ac:dyDescent="0.2">
      <c r="A43" s="119" t="s">
        <v>34</v>
      </c>
      <c r="B43" s="60">
        <f>SUM(B41:B42)</f>
        <v>11032.050000000003</v>
      </c>
      <c r="C43" s="120">
        <f>C37</f>
        <v>99336.85</v>
      </c>
      <c r="D43" s="100">
        <f>D37</f>
        <v>28378.05</v>
      </c>
      <c r="E43" s="101">
        <f>E37</f>
        <v>45908.55</v>
      </c>
      <c r="G43" s="99">
        <f>SUM(G41:G42)</f>
        <v>100296.35</v>
      </c>
      <c r="H43" s="100">
        <f>H37</f>
        <v>65470.65</v>
      </c>
      <c r="I43" s="100">
        <f>I37</f>
        <v>99336.85</v>
      </c>
      <c r="J43" s="101">
        <f>J37</f>
        <v>100377.35</v>
      </c>
    </row>
    <row r="44" spans="1:10" s="29" customFormat="1" x14ac:dyDescent="0.2">
      <c r="A44" s="119" t="s">
        <v>35</v>
      </c>
      <c r="B44" s="60">
        <v>0</v>
      </c>
      <c r="C44" s="120"/>
      <c r="D44" s="100"/>
      <c r="E44" s="101"/>
      <c r="G44" s="99">
        <v>0</v>
      </c>
      <c r="H44" s="100"/>
      <c r="I44" s="100"/>
      <c r="J44" s="101"/>
    </row>
    <row r="45" spans="1:10" ht="13.5" thickBot="1" x14ac:dyDescent="0.25">
      <c r="A45" s="115"/>
      <c r="B45" s="11"/>
      <c r="C45" s="44"/>
      <c r="D45" s="33"/>
      <c r="E45" s="87"/>
      <c r="G45" s="74"/>
      <c r="H45" s="33"/>
      <c r="I45" s="33"/>
      <c r="J45" s="87"/>
    </row>
    <row r="46" spans="1:10" s="8" customFormat="1" ht="13.5" thickBot="1" x14ac:dyDescent="0.25">
      <c r="A46" s="121" t="s">
        <v>36</v>
      </c>
      <c r="B46" s="122">
        <f>B43+B44</f>
        <v>11032.050000000003</v>
      </c>
      <c r="C46" s="123">
        <f>C43</f>
        <v>99336.85</v>
      </c>
      <c r="D46" s="124">
        <f>D43</f>
        <v>28378.05</v>
      </c>
      <c r="E46" s="125">
        <f>E43</f>
        <v>45908.55</v>
      </c>
      <c r="G46" s="102">
        <f>G43+G44</f>
        <v>100296.35</v>
      </c>
      <c r="H46" s="103">
        <f>H43</f>
        <v>65470.65</v>
      </c>
      <c r="I46" s="103">
        <f>I43</f>
        <v>99336.85</v>
      </c>
      <c r="J46" s="104">
        <f>J43</f>
        <v>100377.35</v>
      </c>
    </row>
    <row r="47" spans="1:10" x14ac:dyDescent="0.2">
      <c r="B47" s="30"/>
      <c r="C47" s="30"/>
      <c r="D47" s="30"/>
      <c r="E47" s="30"/>
    </row>
    <row r="48" spans="1:10" x14ac:dyDescent="0.2">
      <c r="F48" s="30"/>
    </row>
  </sheetData>
  <sheetProtection selectLockedCells="1" selectUnlockedCells="1"/>
  <pageMargins left="0.98402777777777772" right="0.39374999999999999" top="0.78749999999999998" bottom="0.2361111111111111" header="0.5" footer="0.51180555555555551"/>
  <pageSetup paperSize="9" scale="65" firstPageNumber="0" orientation="landscape" horizontalDpi="300" verticalDpi="300" r:id="rId1"/>
  <headerFooter alignWithMargins="0">
    <oddHeader>&amp;CGRUNDEJERFORENINGEN "SKOVBO"&amp;R&amp;"Calibri"&amp;10&amp;K000000RESTRICTED&amp;1#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E3D24-2B81-4CD9-849A-9DE9FA9BF092}">
  <dimension ref="A1:E46"/>
  <sheetViews>
    <sheetView workbookViewId="0">
      <selection activeCell="E15" sqref="E15"/>
    </sheetView>
  </sheetViews>
  <sheetFormatPr defaultColWidth="16.140625" defaultRowHeight="12.75" x14ac:dyDescent="0.2"/>
  <cols>
    <col min="1" max="16384" width="16.140625" style="1"/>
  </cols>
  <sheetData>
    <row r="1" spans="1:4" x14ac:dyDescent="0.2">
      <c r="A1" s="105" t="s">
        <v>39</v>
      </c>
      <c r="B1" s="105"/>
      <c r="C1" s="105"/>
      <c r="D1" s="105"/>
    </row>
    <row r="2" spans="1:4" ht="13.5" thickBot="1" x14ac:dyDescent="0.25"/>
    <row r="3" spans="1:4" s="4" customFormat="1" x14ac:dyDescent="0.2">
      <c r="A3" s="61" t="s">
        <v>0</v>
      </c>
      <c r="B3" s="62" t="s">
        <v>1</v>
      </c>
      <c r="C3" s="62" t="s">
        <v>1</v>
      </c>
      <c r="D3" s="63" t="s">
        <v>1</v>
      </c>
    </row>
    <row r="4" spans="1:4" s="4" customFormat="1" ht="13.5" thickBot="1" x14ac:dyDescent="0.25">
      <c r="A4" s="64">
        <v>2020</v>
      </c>
      <c r="B4" s="6">
        <f>A4</f>
        <v>2020</v>
      </c>
      <c r="C4" s="6">
        <f>A4+1</f>
        <v>2021</v>
      </c>
      <c r="D4" s="65">
        <f>A4+2</f>
        <v>2022</v>
      </c>
    </row>
    <row r="5" spans="1:4" s="8" customFormat="1" x14ac:dyDescent="0.2">
      <c r="A5" s="66"/>
      <c r="B5" s="34"/>
      <c r="C5" s="67"/>
      <c r="D5" s="68"/>
    </row>
    <row r="6" spans="1:4" x14ac:dyDescent="0.2">
      <c r="A6" s="69" t="s">
        <v>4</v>
      </c>
      <c r="B6" s="70" t="s">
        <v>4</v>
      </c>
      <c r="C6" s="10" t="s">
        <v>4</v>
      </c>
      <c r="D6" s="71" t="s">
        <v>4</v>
      </c>
    </row>
    <row r="7" spans="1:4" ht="13.5" customHeight="1" x14ac:dyDescent="0.2">
      <c r="A7" s="72">
        <f>123*300</f>
        <v>36900</v>
      </c>
      <c r="B7" s="44">
        <f>123*300</f>
        <v>36900</v>
      </c>
      <c r="C7" s="11">
        <f>123*300</f>
        <v>36900</v>
      </c>
      <c r="D7" s="73">
        <f>123*300</f>
        <v>36900</v>
      </c>
    </row>
    <row r="8" spans="1:4" x14ac:dyDescent="0.2">
      <c r="A8" s="74">
        <v>0</v>
      </c>
      <c r="B8" s="44">
        <v>0</v>
      </c>
      <c r="C8" s="11">
        <v>0</v>
      </c>
      <c r="D8" s="73">
        <v>0</v>
      </c>
    </row>
    <row r="9" spans="1:4" x14ac:dyDescent="0.2">
      <c r="A9" s="75">
        <v>40</v>
      </c>
      <c r="B9" s="31">
        <v>40</v>
      </c>
      <c r="C9" s="11">
        <v>60</v>
      </c>
      <c r="D9" s="73">
        <v>60</v>
      </c>
    </row>
    <row r="10" spans="1:4" x14ac:dyDescent="0.2">
      <c r="A10" s="75">
        <v>150</v>
      </c>
      <c r="B10" s="31">
        <v>0</v>
      </c>
      <c r="C10" s="11">
        <v>0</v>
      </c>
      <c r="D10" s="73">
        <v>0</v>
      </c>
    </row>
    <row r="11" spans="1:4" s="8" customFormat="1" x14ac:dyDescent="0.2">
      <c r="A11" s="76">
        <f>SUM(A7:A10)</f>
        <v>37090</v>
      </c>
      <c r="B11" s="14">
        <f>SUM(B7:B10)</f>
        <v>36940</v>
      </c>
      <c r="C11" s="15">
        <f>SUM(C7:C10)</f>
        <v>36960</v>
      </c>
      <c r="D11" s="77">
        <f>SUM(D7:D10)</f>
        <v>36960</v>
      </c>
    </row>
    <row r="12" spans="1:4" x14ac:dyDescent="0.2">
      <c r="A12" s="74"/>
      <c r="B12" s="33"/>
      <c r="C12" s="11"/>
      <c r="D12" s="73"/>
    </row>
    <row r="13" spans="1:4" s="8" customFormat="1" x14ac:dyDescent="0.2">
      <c r="A13" s="66"/>
      <c r="B13" s="34"/>
      <c r="C13" s="16"/>
      <c r="D13" s="78"/>
    </row>
    <row r="14" spans="1:4" x14ac:dyDescent="0.2">
      <c r="A14" s="74"/>
      <c r="B14" s="33"/>
      <c r="C14" s="11"/>
      <c r="D14" s="73"/>
    </row>
    <row r="15" spans="1:4" x14ac:dyDescent="0.2">
      <c r="A15" s="79">
        <v>1845</v>
      </c>
      <c r="B15" s="80">
        <f>15*123</f>
        <v>1845</v>
      </c>
      <c r="C15" s="18">
        <f>15*123</f>
        <v>1845</v>
      </c>
      <c r="D15" s="81">
        <f>15*123</f>
        <v>1845</v>
      </c>
    </row>
    <row r="16" spans="1:4" x14ac:dyDescent="0.2">
      <c r="A16" s="82">
        <v>4920</v>
      </c>
      <c r="B16" s="19">
        <v>4920</v>
      </c>
      <c r="C16" s="18">
        <v>4920</v>
      </c>
      <c r="D16" s="81">
        <f>40*123</f>
        <v>4920</v>
      </c>
    </row>
    <row r="17" spans="1:4" x14ac:dyDescent="0.2">
      <c r="A17" s="83">
        <v>4920</v>
      </c>
      <c r="B17" s="32">
        <v>4920</v>
      </c>
      <c r="C17" s="18">
        <v>4920</v>
      </c>
      <c r="D17" s="81">
        <f>40*123</f>
        <v>4920</v>
      </c>
    </row>
    <row r="18" spans="1:4" x14ac:dyDescent="0.2">
      <c r="A18" s="79">
        <v>184.5</v>
      </c>
      <c r="B18" s="80">
        <f>1.5*123</f>
        <v>184.5</v>
      </c>
      <c r="C18" s="17">
        <f>1.5*123</f>
        <v>184.5</v>
      </c>
      <c r="D18" s="81">
        <f>1.5*123</f>
        <v>184.5</v>
      </c>
    </row>
    <row r="19" spans="1:4" x14ac:dyDescent="0.2">
      <c r="A19" s="74">
        <f>SUM(A15:A18)</f>
        <v>11869.5</v>
      </c>
      <c r="B19" s="33">
        <f>SUM(B15:B18)</f>
        <v>11869.5</v>
      </c>
      <c r="C19" s="11">
        <f>SUM(C15:C18)</f>
        <v>11869.5</v>
      </c>
      <c r="D19" s="73">
        <f>SUM(D15:D18)</f>
        <v>11869.5</v>
      </c>
    </row>
    <row r="20" spans="1:4" x14ac:dyDescent="0.2">
      <c r="A20" s="84">
        <v>4522.75</v>
      </c>
      <c r="B20" s="20">
        <v>4000</v>
      </c>
      <c r="C20" s="11">
        <v>4000</v>
      </c>
      <c r="D20" s="73">
        <v>4000</v>
      </c>
    </row>
    <row r="21" spans="1:4" x14ac:dyDescent="0.2">
      <c r="A21" s="74">
        <v>1077.1300000000001</v>
      </c>
      <c r="B21" s="33">
        <v>1100</v>
      </c>
      <c r="C21" s="11">
        <v>1100</v>
      </c>
      <c r="D21" s="73">
        <v>1100</v>
      </c>
    </row>
    <row r="22" spans="1:4" x14ac:dyDescent="0.2">
      <c r="A22" s="74">
        <v>521.9</v>
      </c>
      <c r="B22" s="85">
        <v>1800</v>
      </c>
      <c r="C22" s="11">
        <v>2000</v>
      </c>
      <c r="D22" s="73">
        <v>2000</v>
      </c>
    </row>
    <row r="23" spans="1:4" x14ac:dyDescent="0.2">
      <c r="A23" s="74">
        <v>0</v>
      </c>
      <c r="B23" s="33">
        <v>1600</v>
      </c>
      <c r="C23" s="11">
        <v>1600</v>
      </c>
      <c r="D23" s="73">
        <v>1600</v>
      </c>
    </row>
    <row r="24" spans="1:4" x14ac:dyDescent="0.2">
      <c r="A24" s="74">
        <v>350</v>
      </c>
      <c r="B24" s="33">
        <v>0</v>
      </c>
      <c r="C24" s="11">
        <v>350</v>
      </c>
      <c r="D24" s="73">
        <v>350</v>
      </c>
    </row>
    <row r="25" spans="1:4" x14ac:dyDescent="0.2">
      <c r="A25" s="74"/>
      <c r="B25" s="33"/>
      <c r="C25" s="11"/>
      <c r="D25" s="73"/>
    </row>
    <row r="26" spans="1:4" x14ac:dyDescent="0.2">
      <c r="A26" s="74">
        <v>0</v>
      </c>
      <c r="B26" s="33">
        <v>20000</v>
      </c>
      <c r="C26" s="33">
        <v>17000</v>
      </c>
      <c r="D26" s="73">
        <v>15000</v>
      </c>
    </row>
    <row r="27" spans="1:4" s="8" customFormat="1" ht="13.5" thickBot="1" x14ac:dyDescent="0.25">
      <c r="A27" s="76">
        <f>SUM(A19:A26)</f>
        <v>18341.280000000002</v>
      </c>
      <c r="B27" s="14">
        <f>SUM(B19:B26)</f>
        <v>40369.5</v>
      </c>
      <c r="C27" s="15">
        <f>SUM(C19:C26)</f>
        <v>37919.5</v>
      </c>
      <c r="D27" s="86">
        <f>SUM(D19:D26)</f>
        <v>35919.5</v>
      </c>
    </row>
    <row r="28" spans="1:4" x14ac:dyDescent="0.2">
      <c r="A28" s="74"/>
      <c r="B28" s="33"/>
      <c r="C28" s="21"/>
      <c r="D28" s="87"/>
    </row>
    <row r="29" spans="1:4" s="8" customFormat="1" x14ac:dyDescent="0.2">
      <c r="A29" s="66"/>
      <c r="B29" s="34"/>
      <c r="C29" s="22"/>
      <c r="D29" s="88"/>
    </row>
    <row r="30" spans="1:4" s="8" customFormat="1" ht="13.5" thickBot="1" x14ac:dyDescent="0.25">
      <c r="A30" s="89">
        <f>A11-A27</f>
        <v>18748.719999999998</v>
      </c>
      <c r="B30" s="24">
        <f>B11-B27</f>
        <v>-3429.5</v>
      </c>
      <c r="C30" s="25">
        <f>C11-C27</f>
        <v>-959.5</v>
      </c>
      <c r="D30" s="90">
        <f>D11-D27</f>
        <v>1040.5</v>
      </c>
    </row>
    <row r="31" spans="1:4" ht="13.5" thickBot="1" x14ac:dyDescent="0.25">
      <c r="A31" s="74"/>
      <c r="B31" s="12"/>
      <c r="C31" s="12"/>
      <c r="D31" s="91"/>
    </row>
    <row r="32" spans="1:4" s="4" customFormat="1" x14ac:dyDescent="0.2">
      <c r="A32" s="92" t="s">
        <v>0</v>
      </c>
      <c r="B32" s="3" t="s">
        <v>1</v>
      </c>
      <c r="C32" s="3" t="s">
        <v>1</v>
      </c>
      <c r="D32" s="93" t="s">
        <v>1</v>
      </c>
    </row>
    <row r="33" spans="1:5" s="4" customFormat="1" ht="13.5" thickBot="1" x14ac:dyDescent="0.25">
      <c r="A33" s="64">
        <f>A4</f>
        <v>2020</v>
      </c>
      <c r="B33" s="6">
        <f>B4</f>
        <v>2020</v>
      </c>
      <c r="C33" s="6">
        <f>C4</f>
        <v>2021</v>
      </c>
      <c r="D33" s="94">
        <f>D4</f>
        <v>2022</v>
      </c>
    </row>
    <row r="34" spans="1:5" s="8" customFormat="1" x14ac:dyDescent="0.2">
      <c r="A34" s="66"/>
      <c r="B34" s="34"/>
      <c r="C34" s="34"/>
      <c r="D34" s="88"/>
    </row>
    <row r="35" spans="1:5" x14ac:dyDescent="0.2">
      <c r="A35" s="74">
        <v>100146.35</v>
      </c>
      <c r="B35" s="33"/>
      <c r="C35" s="33"/>
      <c r="D35" s="87"/>
    </row>
    <row r="36" spans="1:5" x14ac:dyDescent="0.2">
      <c r="A36" s="74">
        <v>150</v>
      </c>
      <c r="B36" s="33"/>
      <c r="C36" s="33"/>
      <c r="D36" s="87"/>
    </row>
    <row r="37" spans="1:5" s="8" customFormat="1" x14ac:dyDescent="0.2">
      <c r="A37" s="76">
        <f>SUM(A35:A36)</f>
        <v>100296.35</v>
      </c>
      <c r="B37" s="14">
        <v>65470.65</v>
      </c>
      <c r="C37" s="109">
        <f>A37+C30</f>
        <v>99336.85</v>
      </c>
      <c r="D37" s="95">
        <f>A37+C30+D30</f>
        <v>100377.35</v>
      </c>
      <c r="E37" s="8" t="s">
        <v>42</v>
      </c>
    </row>
    <row r="38" spans="1:5" s="28" customFormat="1" ht="1.1499999999999999" customHeight="1" x14ac:dyDescent="0.15">
      <c r="A38" s="96"/>
      <c r="B38" s="97"/>
      <c r="C38" s="97"/>
      <c r="D38" s="98"/>
    </row>
    <row r="39" spans="1:5" s="8" customFormat="1" x14ac:dyDescent="0.2">
      <c r="A39" s="66"/>
      <c r="B39" s="34"/>
      <c r="C39" s="34"/>
      <c r="D39" s="88"/>
    </row>
    <row r="40" spans="1:5" s="29" customFormat="1" x14ac:dyDescent="0.2">
      <c r="A40" s="99"/>
      <c r="B40" s="100"/>
      <c r="C40" s="100"/>
      <c r="D40" s="101"/>
    </row>
    <row r="41" spans="1:5" x14ac:dyDescent="0.2">
      <c r="A41" s="74">
        <v>81547.63</v>
      </c>
      <c r="B41" s="33"/>
      <c r="C41" s="33"/>
      <c r="D41" s="87"/>
    </row>
    <row r="42" spans="1:5" x14ac:dyDescent="0.2">
      <c r="A42" s="74">
        <f>A30</f>
        <v>18748.719999999998</v>
      </c>
      <c r="B42" s="33"/>
      <c r="C42" s="33"/>
      <c r="D42" s="87"/>
    </row>
    <row r="43" spans="1:5" s="29" customFormat="1" x14ac:dyDescent="0.2">
      <c r="A43" s="99">
        <f>SUM(A41:A42)</f>
        <v>100296.35</v>
      </c>
      <c r="B43" s="100">
        <f>B37</f>
        <v>65470.65</v>
      </c>
      <c r="C43" s="100">
        <f>C37</f>
        <v>99336.85</v>
      </c>
      <c r="D43" s="101">
        <f>D37</f>
        <v>100377.35</v>
      </c>
    </row>
    <row r="44" spans="1:5" s="29" customFormat="1" x14ac:dyDescent="0.2">
      <c r="A44" s="99">
        <v>0</v>
      </c>
      <c r="B44" s="100"/>
      <c r="C44" s="100"/>
      <c r="D44" s="101"/>
    </row>
    <row r="45" spans="1:5" x14ac:dyDescent="0.2">
      <c r="A45" s="74"/>
      <c r="B45" s="33"/>
      <c r="C45" s="33"/>
      <c r="D45" s="87"/>
    </row>
    <row r="46" spans="1:5" s="8" customFormat="1" ht="13.5" thickBot="1" x14ac:dyDescent="0.25">
      <c r="A46" s="102">
        <f>A43+A44</f>
        <v>100296.35</v>
      </c>
      <c r="B46" s="103">
        <f>B43</f>
        <v>65470.65</v>
      </c>
      <c r="C46" s="103">
        <f>C43</f>
        <v>99336.85</v>
      </c>
      <c r="D46" s="104">
        <f>D43</f>
        <v>100377.35</v>
      </c>
    </row>
  </sheetData>
  <pageMargins left="0.7" right="0.7" top="0.75" bottom="0.75" header="0.3" footer="0.3"/>
  <pageSetup paperSize="9" orientation="portrait" r:id="rId1"/>
  <headerFooter>
    <oddHeader>&amp;R&amp;"Calibri"&amp;10&amp;K000000RESTRICTED&amp;1#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REGNSK2021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Røhrmann</dc:creator>
  <cp:lastModifiedBy>Claus Røhrmann</cp:lastModifiedBy>
  <cp:lastPrinted>2022-03-22T07:41:32Z</cp:lastPrinted>
  <dcterms:created xsi:type="dcterms:W3CDTF">2020-01-19T10:04:05Z</dcterms:created>
  <dcterms:modified xsi:type="dcterms:W3CDTF">2022-03-22T07:42:03Z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12ef9-d7dd-4ef3-b0e4-72f6431cf7ab_Enabled">
    <vt:lpwstr>true</vt:lpwstr>
  </property>
  <property fmtid="{D5CDD505-2E9C-101B-9397-08002B2CF9AE}" pid="3" name="MSIP_Label_22f12ef9-d7dd-4ef3-b0e4-72f6431cf7ab_SetDate">
    <vt:lpwstr>2022-03-22T07:41:46Z</vt:lpwstr>
  </property>
  <property fmtid="{D5CDD505-2E9C-101B-9397-08002B2CF9AE}" pid="4" name="MSIP_Label_22f12ef9-d7dd-4ef3-b0e4-72f6431cf7ab_Method">
    <vt:lpwstr>Standard</vt:lpwstr>
  </property>
  <property fmtid="{D5CDD505-2E9C-101B-9397-08002B2CF9AE}" pid="5" name="MSIP_Label_22f12ef9-d7dd-4ef3-b0e4-72f6431cf7ab_Name">
    <vt:lpwstr>DEFAULT</vt:lpwstr>
  </property>
  <property fmtid="{D5CDD505-2E9C-101B-9397-08002B2CF9AE}" pid="6" name="MSIP_Label_22f12ef9-d7dd-4ef3-b0e4-72f6431cf7ab_SiteId">
    <vt:lpwstr>e8dcf6e6-3acc-4af9-9cb2-77f688cb688b</vt:lpwstr>
  </property>
  <property fmtid="{D5CDD505-2E9C-101B-9397-08002B2CF9AE}" pid="7" name="MSIP_Label_22f12ef9-d7dd-4ef3-b0e4-72f6431cf7ab_ActionId">
    <vt:lpwstr>6d88fc49-ffbc-4e3a-96d2-2be17cbec627</vt:lpwstr>
  </property>
  <property fmtid="{D5CDD505-2E9C-101B-9397-08002B2CF9AE}" pid="8" name="MSIP_Label_22f12ef9-d7dd-4ef3-b0e4-72f6431cf7ab_ContentBits">
    <vt:lpwstr>1</vt:lpwstr>
  </property>
</Properties>
</file>