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rmeløsning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9" authorId="0">
      <text>
        <r>
          <rPr>
            <sz val="11"/>
            <color rgb="FF000000"/>
            <rFont val="Calibri"/>
            <family val="2"/>
            <charset val="1"/>
          </rPr>
          <t xml:space="preserve">Fra den 1. juli 2022 bliver din elafgift beregnet efter følgende satser, hvis du er berettiget til nedsættelse:
    Forbrug op til 4.000 kWh/år: 95,375 øre/kWh (inkl. moms)
    Forbrug over 4.000 kWh/år: 1,00 øre/kWh (inkl. moms)
Satserne opdateres i udgangspunkt én gang årligt pr. 1. januar.
</t>
        </r>
      </text>
    </comment>
    <comment ref="A17" authorId="0">
      <text>
        <r>
          <rPr>
            <sz val="11"/>
            <color rgb="FF000000"/>
            <rFont val="Calibri"/>
            <family val="2"/>
            <charset val="1"/>
          </rPr>
          <t xml:space="preserve">SCOP er en gennmsnitsberegning der tager hensyn til variationer i udetemperaturen henover året
COP-værdien tager ikke hensyn til udsving i udetemperaturen henover året i.
Derfor anvendes SCOP</t>
        </r>
      </text>
    </comment>
    <comment ref="B25" authorId="0">
      <text>
        <r>
          <rPr>
            <sz val="11"/>
            <color rgb="FF000000"/>
            <rFont val="Calibri"/>
            <family val="2"/>
            <charset val="1"/>
          </rPr>
          <t xml:space="preserve">Finn Olsen:
</t>
        </r>
      </text>
    </comment>
    <comment ref="B26" authorId="0">
      <text>
        <r>
          <rPr>
            <sz val="11"/>
            <color rgb="FF000000"/>
            <rFont val="Calibri"/>
            <family val="2"/>
            <charset val="1"/>
          </rPr>
          <t xml:space="preserve">Finn Olsen:
</t>
        </r>
      </text>
    </comment>
  </commentList>
</comments>
</file>

<file path=xl/sharedStrings.xml><?xml version="1.0" encoding="utf-8"?>
<sst xmlns="http://schemas.openxmlformats.org/spreadsheetml/2006/main" count="55" uniqueCount="51">
  <si>
    <t xml:space="preserve">Fjernvarme kontra gas - luft/vand - luft/luft</t>
  </si>
  <si>
    <t xml:space="preserve">Indata</t>
  </si>
  <si>
    <t xml:space="preserve">Priser</t>
  </si>
  <si>
    <t xml:space="preserve">Pr. Mwh</t>
  </si>
  <si>
    <t xml:space="preserve">Pris naturgas m3</t>
  </si>
  <si>
    <t xml:space="preserve">kr pr. m3</t>
  </si>
  <si>
    <t xml:space="preserve">Fast prisdel</t>
  </si>
  <si>
    <t xml:space="preserve">Variabel prisdel</t>
  </si>
  <si>
    <t xml:space="preserve">Pris fjernvarme kWh</t>
  </si>
  <si>
    <t xml:space="preserve">kr pr. kWh</t>
  </si>
  <si>
    <t xml:space="preserve">Abonnement fjernvarme</t>
  </si>
  <si>
    <t xml:space="preserve">kr pr. år</t>
  </si>
  <si>
    <t xml:space="preserve">Pris pr. kWh el</t>
  </si>
  <si>
    <t xml:space="preserve">kr</t>
  </si>
  <si>
    <t xml:space="preserve">Rabat varmepumper og elopvarmning</t>
  </si>
  <si>
    <t xml:space="preserve">Varmt vand temperatur</t>
  </si>
  <si>
    <t xml:space="preserve">°C</t>
  </si>
  <si>
    <t xml:space="preserve">Varmt vand pr. uge/person</t>
  </si>
  <si>
    <t xml:space="preserve">l (1 bad = 50l)</t>
  </si>
  <si>
    <t xml:space="preserve">Antal personer i husstanden</t>
  </si>
  <si>
    <t xml:space="preserve">personer</t>
  </si>
  <si>
    <t xml:space="preserve">Pris Gasflaske 10 kg (Orientering)</t>
  </si>
  <si>
    <t xml:space="preserve">Nøgletal</t>
  </si>
  <si>
    <t xml:space="preserve">kWh/m3 naturgas</t>
  </si>
  <si>
    <t xml:space="preserve">kWh</t>
  </si>
  <si>
    <t xml:space="preserve">SCOP Varmepumpe luft/vand</t>
  </si>
  <si>
    <t xml:space="preserve">SCOP varmepumpe luft/luft</t>
  </si>
  <si>
    <t xml:space="preserve">kWh for 1l vand 1 grad</t>
  </si>
  <si>
    <t xml:space="preserve">kWh/L/°C</t>
  </si>
  <si>
    <t xml:space="preserve">Pris pr. kWh varme</t>
  </si>
  <si>
    <t xml:space="preserve">DKK</t>
  </si>
  <si>
    <t xml:space="preserve">Besparelse i forhold til gas
%</t>
  </si>
  <si>
    <t xml:space="preserve">Gasfyr</t>
  </si>
  <si>
    <t xml:space="preserve">Fjernvarme</t>
  </si>
  <si>
    <t xml:space="preserve">Varmepumpe luft/vand</t>
  </si>
  <si>
    <t xml:space="preserve">Varmepumpe luft/luft</t>
  </si>
  <si>
    <t xml:space="preserve">Opvarmning Gasflaske (Orientering)</t>
  </si>
  <si>
    <t xml:space="preserve">Opvarmning varmluftblæser (Orientering)</t>
  </si>
  <si>
    <t xml:space="preserve">GAS i forhold til fjernvarme, luft/vand og luft/luft</t>
  </si>
  <si>
    <t xml:space="preserve">Gas</t>
  </si>
  <si>
    <t xml:space="preserve">Luft/vand</t>
  </si>
  <si>
    <t xml:space="preserve">Luft/luft</t>
  </si>
  <si>
    <t xml:space="preserve">Årligt gasforbrug m3</t>
  </si>
  <si>
    <t xml:space="preserve">Årlige omk.
Gas</t>
  </si>
  <si>
    <t xml:space="preserve">Årlige omk.
inkl. abonnement</t>
  </si>
  <si>
    <t xml:space="preserve">Årlige omk.
excl. abonnement</t>
  </si>
  <si>
    <t xml:space="preserve">Årlige omk.
luft/vand</t>
  </si>
  <si>
    <t xml:space="preserve">Årlige omk. husvarme</t>
  </si>
  <si>
    <t xml:space="preserve">kWh til varmt vand</t>
  </si>
  <si>
    <t xml:space="preserve">Årlige
 omk.
varmt
 vand</t>
  </si>
  <si>
    <t xml:space="preserve">Årlige omk.
luft /luft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</si>
</sst>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"/>
    <numFmt numFmtId="167" formatCode="0"/>
    <numFmt numFmtId="168" formatCode="General"/>
    <numFmt numFmtId="169" formatCode="0\ %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000000"/>
      <name val="Calibri"/>
      <family val="2"/>
      <charset val="1"/>
    </font>
    <font>
      <sz val="16"/>
      <color rgb="FFFF0000"/>
      <name val="Calibri"/>
      <family val="2"/>
      <charset val="1"/>
    </font>
    <font>
      <sz val="14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1"/>
      <color rgb="FF70AD47"/>
      <name val="Calibri"/>
      <family val="2"/>
      <charset val="1"/>
    </font>
    <font>
      <b val="true"/>
      <sz val="18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767171"/>
      <name val="Calibri"/>
      <family val="2"/>
      <charset val="1"/>
    </font>
    <font>
      <sz val="11"/>
      <name val="Calibri"/>
      <family val="2"/>
      <charset val="1"/>
    </font>
    <font>
      <sz val="11"/>
      <color rgb="FF767171"/>
      <name val="Calibri"/>
      <family val="2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67171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5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H7" activeCellId="0" sqref="H7"/>
    </sheetView>
  </sheetViews>
  <sheetFormatPr defaultColWidth="8.5703125" defaultRowHeight="14.25" zeroHeight="false" outlineLevelRow="0" outlineLevelCol="0"/>
  <cols>
    <col collapsed="false" customWidth="true" hidden="false" outlineLevel="0" max="1" min="1" style="1" width="36.11"/>
    <col collapsed="false" customWidth="true" hidden="false" outlineLevel="0" max="2" min="2" style="0" width="8.89"/>
    <col collapsed="false" customWidth="true" hidden="false" outlineLevel="0" max="3" min="3" style="0" width="12.56"/>
    <col collapsed="false" customWidth="true" hidden="false" outlineLevel="0" max="6" min="4" style="0" width="13.1"/>
    <col collapsed="false" customWidth="true" hidden="false" outlineLevel="0" max="8" min="7" style="0" width="9.89"/>
    <col collapsed="false" customWidth="true" hidden="false" outlineLevel="0" max="9" min="9" style="0" width="9.44"/>
    <col collapsed="false" customWidth="true" hidden="false" outlineLevel="0" max="10" min="10" style="0" width="13.1"/>
  </cols>
  <sheetData>
    <row r="1" customFormat="false" ht="25.5" hidden="false" customHeight="false" outlineLevel="0" collapsed="false">
      <c r="A1" s="2" t="s">
        <v>0</v>
      </c>
      <c r="B1" s="2"/>
      <c r="C1" s="3"/>
    </row>
    <row r="2" customFormat="false" ht="25.5" hidden="false" customHeight="false" outlineLevel="0" collapsed="false">
      <c r="A2" s="2"/>
      <c r="B2" s="2"/>
      <c r="C2" s="3"/>
    </row>
    <row r="3" customFormat="false" ht="15" hidden="false" customHeight="true" outlineLevel="0" collapsed="false">
      <c r="A3" s="4" t="s">
        <v>1</v>
      </c>
      <c r="B3" s="4"/>
      <c r="C3" s="4"/>
      <c r="D3" s="4"/>
      <c r="E3" s="4"/>
    </row>
    <row r="4" customFormat="false" ht="15" hidden="false" customHeight="true" outlineLevel="0" collapsed="false">
      <c r="A4" s="5" t="s">
        <v>2</v>
      </c>
      <c r="B4" s="5"/>
      <c r="C4" s="5"/>
      <c r="D4" s="6"/>
      <c r="E4" s="7" t="s">
        <v>3</v>
      </c>
    </row>
    <row r="5" customFormat="false" ht="15" hidden="false" customHeight="true" outlineLevel="0" collapsed="false">
      <c r="A5" s="8" t="s">
        <v>4</v>
      </c>
      <c r="B5" s="9" t="n">
        <v>20</v>
      </c>
      <c r="C5" s="6" t="s">
        <v>5</v>
      </c>
      <c r="D5" s="10" t="s">
        <v>6</v>
      </c>
      <c r="E5" s="11" t="s">
        <v>7</v>
      </c>
    </row>
    <row r="6" customFormat="false" ht="15" hidden="false" customHeight="true" outlineLevel="0" collapsed="false">
      <c r="A6" s="8" t="s">
        <v>8</v>
      </c>
      <c r="B6" s="12" t="n">
        <f aca="false">($D$6+$E$6)/1000</f>
        <v>0.66414</v>
      </c>
      <c r="C6" s="6" t="s">
        <v>9</v>
      </c>
      <c r="D6" s="13" t="n">
        <v>300.45</v>
      </c>
      <c r="E6" s="14" t="n">
        <v>363.69</v>
      </c>
    </row>
    <row r="7" customFormat="false" ht="15" hidden="false" customHeight="true" outlineLevel="0" collapsed="false">
      <c r="A7" s="8" t="s">
        <v>10</v>
      </c>
      <c r="B7" s="15" t="n">
        <v>4000</v>
      </c>
      <c r="C7" s="6" t="s">
        <v>11</v>
      </c>
      <c r="D7" s="13"/>
      <c r="E7" s="14"/>
    </row>
    <row r="8" customFormat="false" ht="15" hidden="false" customHeight="true" outlineLevel="0" collapsed="false">
      <c r="A8" s="8" t="s">
        <v>12</v>
      </c>
      <c r="B8" s="12" t="n">
        <v>5</v>
      </c>
      <c r="C8" s="6" t="s">
        <v>13</v>
      </c>
      <c r="D8" s="6"/>
      <c r="E8" s="16"/>
    </row>
    <row r="9" customFormat="false" ht="15" hidden="false" customHeight="true" outlineLevel="0" collapsed="false">
      <c r="A9" s="8" t="s">
        <v>14</v>
      </c>
      <c r="B9" s="12" t="n">
        <v>1</v>
      </c>
      <c r="C9" s="17" t="s">
        <v>13</v>
      </c>
      <c r="D9" s="6"/>
      <c r="E9" s="16"/>
    </row>
    <row r="10" customFormat="false" ht="15" hidden="false" customHeight="true" outlineLevel="0" collapsed="false">
      <c r="A10" s="8" t="s">
        <v>15</v>
      </c>
      <c r="B10" s="9" t="n">
        <v>60</v>
      </c>
      <c r="C10" s="18" t="s">
        <v>16</v>
      </c>
      <c r="D10" s="6"/>
      <c r="E10" s="16"/>
    </row>
    <row r="11" customFormat="false" ht="15" hidden="false" customHeight="true" outlineLevel="0" collapsed="false">
      <c r="A11" s="19" t="s">
        <v>17</v>
      </c>
      <c r="B11" s="20" t="n">
        <v>100</v>
      </c>
      <c r="C11" s="21" t="s">
        <v>18</v>
      </c>
      <c r="D11" s="21"/>
      <c r="E11" s="22"/>
    </row>
    <row r="12" customFormat="false" ht="15" hidden="false" customHeight="true" outlineLevel="0" collapsed="false">
      <c r="A12" s="19" t="s">
        <v>19</v>
      </c>
      <c r="B12" s="23" t="n">
        <v>2</v>
      </c>
      <c r="C12" s="21" t="s">
        <v>20</v>
      </c>
      <c r="D12" s="21"/>
      <c r="E12" s="22"/>
    </row>
    <row r="13" customFormat="false" ht="15" hidden="false" customHeight="true" outlineLevel="0" collapsed="false">
      <c r="A13" s="24" t="s">
        <v>21</v>
      </c>
      <c r="B13" s="25" t="n">
        <v>180</v>
      </c>
      <c r="C13" s="26" t="s">
        <v>13</v>
      </c>
      <c r="D13" s="26"/>
      <c r="E13" s="27"/>
    </row>
    <row r="14" customFormat="false" ht="15" hidden="false" customHeight="true" outlineLevel="0" collapsed="false">
      <c r="A14" s="28"/>
      <c r="B14" s="29"/>
      <c r="C14" s="28"/>
      <c r="D14" s="28"/>
      <c r="E14" s="28"/>
    </row>
    <row r="15" customFormat="false" ht="18" hidden="false" customHeight="false" outlineLevel="0" collapsed="false">
      <c r="A15" s="30" t="s">
        <v>22</v>
      </c>
      <c r="B15" s="30"/>
      <c r="C15" s="30"/>
      <c r="D15" s="31"/>
      <c r="E15" s="31"/>
      <c r="F15" s="31"/>
    </row>
    <row r="16" customFormat="false" ht="14.25" hidden="false" customHeight="false" outlineLevel="0" collapsed="false">
      <c r="A16" s="8" t="s">
        <v>23</v>
      </c>
      <c r="B16" s="6" t="n">
        <v>11.3</v>
      </c>
      <c r="C16" s="16" t="s">
        <v>24</v>
      </c>
      <c r="D16" s="13"/>
      <c r="E16" s="13"/>
      <c r="F16" s="6"/>
    </row>
    <row r="17" customFormat="false" ht="14.25" hidden="false" customHeight="false" outlineLevel="0" collapsed="false">
      <c r="A17" s="8" t="s">
        <v>25</v>
      </c>
      <c r="B17" s="6" t="n">
        <v>4.4</v>
      </c>
      <c r="C17" s="16"/>
      <c r="D17" s="6"/>
      <c r="E17" s="6"/>
      <c r="F17" s="6"/>
    </row>
    <row r="18" customFormat="false" ht="14.25" hidden="false" customHeight="false" outlineLevel="0" collapsed="false">
      <c r="A18" s="8" t="s">
        <v>26</v>
      </c>
      <c r="B18" s="6" t="n">
        <v>5.1</v>
      </c>
      <c r="C18" s="16"/>
      <c r="D18" s="6"/>
      <c r="E18" s="6"/>
      <c r="F18" s="6"/>
    </row>
    <row r="19" customFormat="false" ht="14.25" hidden="false" customHeight="false" outlineLevel="0" collapsed="false">
      <c r="A19" s="32" t="s">
        <v>27</v>
      </c>
      <c r="B19" s="33" t="n">
        <f aca="false">0.067/60</f>
        <v>0.00111666666666667</v>
      </c>
      <c r="C19" s="34" t="s">
        <v>28</v>
      </c>
      <c r="D19" s="6"/>
      <c r="E19" s="6"/>
      <c r="F19" s="6"/>
    </row>
    <row r="20" customFormat="false" ht="14.25" hidden="false" customHeight="false" outlineLevel="0" collapsed="false">
      <c r="A20" s="35"/>
      <c r="B20" s="6"/>
      <c r="C20" s="6"/>
      <c r="D20" s="6"/>
      <c r="E20" s="6"/>
    </row>
    <row r="21" customFormat="false" ht="18" hidden="false" customHeight="false" outlineLevel="0" collapsed="false">
      <c r="A21" s="30" t="s">
        <v>29</v>
      </c>
      <c r="B21" s="30"/>
      <c r="C21" s="30"/>
    </row>
    <row r="22" customFormat="false" ht="42.75" hidden="false" customHeight="false" outlineLevel="0" collapsed="false">
      <c r="A22" s="8"/>
      <c r="B22" s="13" t="s">
        <v>30</v>
      </c>
      <c r="C22" s="36" t="s">
        <v>31</v>
      </c>
    </row>
    <row r="23" customFormat="false" ht="14.25" hidden="false" customHeight="false" outlineLevel="0" collapsed="false">
      <c r="A23" s="8" t="s">
        <v>32</v>
      </c>
      <c r="B23" s="37" t="n">
        <f aca="false">$B$5/$B$16</f>
        <v>1.76991150442478</v>
      </c>
      <c r="C23" s="38" t="n">
        <v>0</v>
      </c>
    </row>
    <row r="24" customFormat="false" ht="14.25" hidden="false" customHeight="false" outlineLevel="0" collapsed="false">
      <c r="A24" s="8" t="s">
        <v>33</v>
      </c>
      <c r="B24" s="37" t="n">
        <f aca="false">B6</f>
        <v>0.66414</v>
      </c>
      <c r="C24" s="38" t="n">
        <f aca="false">($B$23-B24)/$B$23*100</f>
        <v>62.47609</v>
      </c>
    </row>
    <row r="25" customFormat="false" ht="14.25" hidden="false" customHeight="false" outlineLevel="0" collapsed="false">
      <c r="A25" s="8" t="s">
        <v>34</v>
      </c>
      <c r="B25" s="37" t="n">
        <f aca="false">($B$8-$B$9)/$B$17</f>
        <v>0.909090909090909</v>
      </c>
      <c r="C25" s="38" t="n">
        <f aca="false">($B$23-B25)/$B$23*100</f>
        <v>48.6363636363636</v>
      </c>
    </row>
    <row r="26" customFormat="false" ht="14.25" hidden="false" customHeight="false" outlineLevel="0" collapsed="false">
      <c r="A26" s="8" t="s">
        <v>35</v>
      </c>
      <c r="B26" s="37" t="n">
        <f aca="false">($B$8-$B$9)/B18</f>
        <v>0.784313725490196</v>
      </c>
      <c r="C26" s="38" t="n">
        <f aca="false">($B$23-B26)/$B$23*100</f>
        <v>55.6862745098039</v>
      </c>
    </row>
    <row r="27" customFormat="false" ht="14.25" hidden="false" customHeight="false" outlineLevel="0" collapsed="false">
      <c r="A27" s="39" t="s">
        <v>36</v>
      </c>
      <c r="B27" s="37" t="n">
        <f aca="false">ROUNDUP(B13/(10*0.5*14),0)</f>
        <v>3</v>
      </c>
      <c r="C27" s="40"/>
      <c r="D27" s="41"/>
      <c r="E27" s="41"/>
    </row>
    <row r="28" customFormat="false" ht="14.25" hidden="false" customHeight="false" outlineLevel="0" collapsed="false">
      <c r="A28" s="42" t="s">
        <v>37</v>
      </c>
      <c r="B28" s="43" t="n">
        <f aca="false">B8</f>
        <v>5</v>
      </c>
      <c r="C28" s="44"/>
    </row>
    <row r="29" customFormat="false" ht="14.25" hidden="false" customHeight="false" outlineLevel="0" collapsed="false">
      <c r="A29" s="35"/>
      <c r="B29" s="37"/>
      <c r="C29" s="45"/>
    </row>
    <row r="30" customFormat="false" ht="23.25" hidden="false" customHeight="false" outlineLevel="0" collapsed="false">
      <c r="A30" s="46" t="s">
        <v>38</v>
      </c>
      <c r="B30" s="46"/>
      <c r="C30" s="46"/>
      <c r="D30" s="46"/>
      <c r="E30" s="46"/>
      <c r="F30" s="46"/>
      <c r="G30" s="46"/>
      <c r="H30" s="46"/>
      <c r="I30" s="46"/>
      <c r="J30" s="46"/>
    </row>
    <row r="31" customFormat="false" ht="15" hidden="false" customHeight="true" outlineLevel="0" collapsed="false">
      <c r="A31" s="47" t="s">
        <v>39</v>
      </c>
      <c r="B31" s="47"/>
      <c r="C31" s="47"/>
      <c r="D31" s="48" t="s">
        <v>33</v>
      </c>
      <c r="E31" s="48"/>
      <c r="F31" s="49" t="s">
        <v>40</v>
      </c>
      <c r="G31" s="50" t="s">
        <v>41</v>
      </c>
      <c r="H31" s="50"/>
      <c r="I31" s="50"/>
      <c r="J31" s="50"/>
    </row>
    <row r="32" customFormat="false" ht="57" hidden="false" customHeight="false" outlineLevel="0" collapsed="false">
      <c r="A32" s="51" t="s">
        <v>42</v>
      </c>
      <c r="B32" s="52" t="s">
        <v>24</v>
      </c>
      <c r="C32" s="53" t="s">
        <v>43</v>
      </c>
      <c r="D32" s="54" t="s">
        <v>44</v>
      </c>
      <c r="E32" s="55" t="s">
        <v>45</v>
      </c>
      <c r="F32" s="55" t="s">
        <v>46</v>
      </c>
      <c r="G32" s="56" t="s">
        <v>47</v>
      </c>
      <c r="H32" s="57" t="s">
        <v>48</v>
      </c>
      <c r="I32" s="57" t="s">
        <v>49</v>
      </c>
      <c r="J32" s="58" t="s">
        <v>50</v>
      </c>
    </row>
    <row r="33" customFormat="false" ht="14.25" hidden="false" customHeight="false" outlineLevel="0" collapsed="false">
      <c r="A33" s="59" t="n">
        <v>1000</v>
      </c>
      <c r="B33" s="60" t="n">
        <f aca="false">$B$16*A33</f>
        <v>11300</v>
      </c>
      <c r="C33" s="61" t="n">
        <f aca="false">A33*$B$5</f>
        <v>20000</v>
      </c>
      <c r="D33" s="62" t="n">
        <f aca="false">$B$24*B33+$B$7</f>
        <v>11504.782</v>
      </c>
      <c r="E33" s="63" t="n">
        <f aca="false">$B$24*B33</f>
        <v>7504.782</v>
      </c>
      <c r="F33" s="63" t="n">
        <f aca="false">$B$25*B33</f>
        <v>10272.7272727273</v>
      </c>
      <c r="G33" s="64" t="n">
        <f aca="false">$B$26*(B33-$H$33)</f>
        <v>8392.1568627451</v>
      </c>
      <c r="H33" s="65" t="n">
        <f aca="false">ROUNDUP(((B12*B11)*52*(B10-10)*B19),-2)</f>
        <v>600</v>
      </c>
      <c r="I33" s="65" t="n">
        <f aca="false">H33*($B$8-$B$9)</f>
        <v>2400</v>
      </c>
      <c r="J33" s="63" t="n">
        <f aca="false">G33+I33</f>
        <v>10792.1568627451</v>
      </c>
    </row>
    <row r="34" customFormat="false" ht="14.25" hidden="false" customHeight="false" outlineLevel="0" collapsed="false">
      <c r="A34" s="59" t="n">
        <v>1100</v>
      </c>
      <c r="B34" s="60" t="n">
        <f aca="false">$B$16*A34</f>
        <v>12430</v>
      </c>
      <c r="C34" s="61" t="n">
        <f aca="false">A34*$B$5</f>
        <v>22000</v>
      </c>
      <c r="D34" s="62" t="n">
        <f aca="false">$B$24*B34+$B$7</f>
        <v>12255.2602</v>
      </c>
      <c r="E34" s="63" t="n">
        <f aca="false">$B$24*B34</f>
        <v>8255.2602</v>
      </c>
      <c r="F34" s="63" t="n">
        <f aca="false">$B$25*B34</f>
        <v>11300</v>
      </c>
      <c r="G34" s="64" t="n">
        <f aca="false">$B$26*(B34-$H$33)</f>
        <v>9278.43137254902</v>
      </c>
      <c r="H34" s="65" t="n">
        <f aca="false">$H$33</f>
        <v>600</v>
      </c>
      <c r="I34" s="65" t="n">
        <f aca="false">H34*($B$8-$B$9)</f>
        <v>2400</v>
      </c>
      <c r="J34" s="63" t="n">
        <f aca="false">G34+I34</f>
        <v>11678.431372549</v>
      </c>
    </row>
    <row r="35" customFormat="false" ht="14.25" hidden="false" customHeight="false" outlineLevel="0" collapsed="false">
      <c r="A35" s="59" t="n">
        <v>1200</v>
      </c>
      <c r="B35" s="60" t="n">
        <f aca="false">$B$16*A35</f>
        <v>13560</v>
      </c>
      <c r="C35" s="61" t="n">
        <f aca="false">A35*$B$5</f>
        <v>24000</v>
      </c>
      <c r="D35" s="62" t="n">
        <f aca="false">$B$24*B35+$B$7</f>
        <v>13005.7384</v>
      </c>
      <c r="E35" s="63" t="n">
        <f aca="false">$B$24*B35</f>
        <v>9005.7384</v>
      </c>
      <c r="F35" s="63" t="n">
        <f aca="false">$B$25*B35</f>
        <v>12327.2727272727</v>
      </c>
      <c r="G35" s="64" t="n">
        <f aca="false">$B$26*(B35-$H$33)</f>
        <v>10164.7058823529</v>
      </c>
      <c r="H35" s="65" t="n">
        <f aca="false">$H$33</f>
        <v>600</v>
      </c>
      <c r="I35" s="65" t="n">
        <f aca="false">H35*($B$8-$B$9)</f>
        <v>2400</v>
      </c>
      <c r="J35" s="63" t="n">
        <f aca="false">G35+I35</f>
        <v>12564.7058823529</v>
      </c>
    </row>
    <row r="36" customFormat="false" ht="14.25" hidden="false" customHeight="false" outlineLevel="0" collapsed="false">
      <c r="A36" s="59" t="n">
        <v>1300</v>
      </c>
      <c r="B36" s="60" t="n">
        <f aca="false">$B$16*A36</f>
        <v>14690</v>
      </c>
      <c r="C36" s="61" t="n">
        <f aca="false">A36*$B$5</f>
        <v>26000</v>
      </c>
      <c r="D36" s="62" t="n">
        <f aca="false">$B$24*B36+$B$7</f>
        <v>13756.2166</v>
      </c>
      <c r="E36" s="63" t="n">
        <f aca="false">$B$24*B36</f>
        <v>9756.2166</v>
      </c>
      <c r="F36" s="63" t="n">
        <f aca="false">$B$25*B36</f>
        <v>13354.5454545455</v>
      </c>
      <c r="G36" s="64" t="n">
        <f aca="false">$B$26*(B36-$H$33)</f>
        <v>11050.9803921569</v>
      </c>
      <c r="H36" s="65" t="n">
        <f aca="false">$H$33</f>
        <v>600</v>
      </c>
      <c r="I36" s="65" t="n">
        <f aca="false">H36*($B$8-$B$9)</f>
        <v>2400</v>
      </c>
      <c r="J36" s="63" t="n">
        <f aca="false">G36+I36</f>
        <v>13450.9803921569</v>
      </c>
    </row>
    <row r="37" customFormat="false" ht="14.25" hidden="false" customHeight="false" outlineLevel="0" collapsed="false">
      <c r="A37" s="59" t="n">
        <v>1400</v>
      </c>
      <c r="B37" s="60" t="n">
        <f aca="false">$B$16*A37</f>
        <v>15820</v>
      </c>
      <c r="C37" s="61" t="n">
        <f aca="false">A37*$B$5</f>
        <v>28000</v>
      </c>
      <c r="D37" s="62" t="n">
        <f aca="false">$B$24*B37+$B$7</f>
        <v>14506.6948</v>
      </c>
      <c r="E37" s="63" t="n">
        <f aca="false">$B$24*B37</f>
        <v>10506.6948</v>
      </c>
      <c r="F37" s="63" t="n">
        <f aca="false">$B$25*B37</f>
        <v>14381.8181818182</v>
      </c>
      <c r="G37" s="64" t="n">
        <f aca="false">$B$26*(B37-$H$33)</f>
        <v>11937.2549019608</v>
      </c>
      <c r="H37" s="65" t="n">
        <f aca="false">$H$33</f>
        <v>600</v>
      </c>
      <c r="I37" s="65" t="n">
        <f aca="false">H37*($B$8-$B$9)</f>
        <v>2400</v>
      </c>
      <c r="J37" s="63" t="n">
        <f aca="false">G37+I37</f>
        <v>14337.2549019608</v>
      </c>
    </row>
    <row r="38" customFormat="false" ht="14.25" hidden="false" customHeight="false" outlineLevel="0" collapsed="false">
      <c r="A38" s="59" t="n">
        <v>1500</v>
      </c>
      <c r="B38" s="60" t="n">
        <f aca="false">$B$16*A38</f>
        <v>16950</v>
      </c>
      <c r="C38" s="61" t="n">
        <f aca="false">A38*$B$5</f>
        <v>30000</v>
      </c>
      <c r="D38" s="62" t="n">
        <f aca="false">$B$24*B38+$B$7</f>
        <v>15257.173</v>
      </c>
      <c r="E38" s="63" t="n">
        <f aca="false">$B$24*B38</f>
        <v>11257.173</v>
      </c>
      <c r="F38" s="63" t="n">
        <f aca="false">$B$25*B38</f>
        <v>15409.0909090909</v>
      </c>
      <c r="G38" s="64" t="n">
        <f aca="false">$B$26*(B38-$H$33)</f>
        <v>12823.5294117647</v>
      </c>
      <c r="H38" s="65" t="n">
        <f aca="false">$H$33</f>
        <v>600</v>
      </c>
      <c r="I38" s="65" t="n">
        <f aca="false">H38*($B$8-$B$9)</f>
        <v>2400</v>
      </c>
      <c r="J38" s="63" t="n">
        <f aca="false">G38+I38</f>
        <v>15223.5294117647</v>
      </c>
    </row>
    <row r="39" customFormat="false" ht="14.25" hidden="false" customHeight="false" outlineLevel="0" collapsed="false">
      <c r="A39" s="59" t="n">
        <v>1600</v>
      </c>
      <c r="B39" s="60" t="n">
        <f aca="false">$B$16*A39</f>
        <v>18080</v>
      </c>
      <c r="C39" s="61" t="n">
        <f aca="false">A39*$B$5</f>
        <v>32000</v>
      </c>
      <c r="D39" s="62" t="n">
        <f aca="false">$B$24*B39+$B$7</f>
        <v>16007.6512</v>
      </c>
      <c r="E39" s="63" t="n">
        <f aca="false">$B$24*B39</f>
        <v>12007.6512</v>
      </c>
      <c r="F39" s="63" t="n">
        <f aca="false">$B$25*B39</f>
        <v>16436.3636363636</v>
      </c>
      <c r="G39" s="64" t="n">
        <f aca="false">$B$26*(B39-$H$33)</f>
        <v>13709.8039215686</v>
      </c>
      <c r="H39" s="65" t="n">
        <f aca="false">$H$33</f>
        <v>600</v>
      </c>
      <c r="I39" s="65" t="n">
        <f aca="false">H39*($B$8-$B$9)</f>
        <v>2400</v>
      </c>
      <c r="J39" s="63" t="n">
        <f aca="false">G39+I39</f>
        <v>16109.8039215686</v>
      </c>
    </row>
    <row r="40" customFormat="false" ht="14.25" hidden="false" customHeight="false" outlineLevel="0" collapsed="false">
      <c r="A40" s="59" t="n">
        <v>1700</v>
      </c>
      <c r="B40" s="60" t="n">
        <f aca="false">$B$16*A40</f>
        <v>19210</v>
      </c>
      <c r="C40" s="61" t="n">
        <f aca="false">A40*$B$5</f>
        <v>34000</v>
      </c>
      <c r="D40" s="62" t="n">
        <f aca="false">$B$24*B40+$B$7</f>
        <v>16758.1294</v>
      </c>
      <c r="E40" s="63" t="n">
        <f aca="false">$B$24*B40</f>
        <v>12758.1294</v>
      </c>
      <c r="F40" s="63" t="n">
        <f aca="false">$B$25*B40</f>
        <v>17463.6363636364</v>
      </c>
      <c r="G40" s="64" t="n">
        <f aca="false">$B$26*(B40-$H$33)</f>
        <v>14596.0784313726</v>
      </c>
      <c r="H40" s="65" t="n">
        <f aca="false">$H$33</f>
        <v>600</v>
      </c>
      <c r="I40" s="65" t="n">
        <f aca="false">H40*($B$8-$B$9)</f>
        <v>2400</v>
      </c>
      <c r="J40" s="63" t="n">
        <f aca="false">G40+I40</f>
        <v>16996.0784313726</v>
      </c>
    </row>
    <row r="41" customFormat="false" ht="14.25" hidden="false" customHeight="false" outlineLevel="0" collapsed="false">
      <c r="A41" s="59" t="n">
        <v>1800</v>
      </c>
      <c r="B41" s="60" t="n">
        <f aca="false">$B$16*A41</f>
        <v>20340</v>
      </c>
      <c r="C41" s="61" t="n">
        <f aca="false">A41*$B$5</f>
        <v>36000</v>
      </c>
      <c r="D41" s="62" t="n">
        <f aca="false">$B$24*B41+$B$7</f>
        <v>17508.6076</v>
      </c>
      <c r="E41" s="63" t="n">
        <f aca="false">$B$24*B41</f>
        <v>13508.6076</v>
      </c>
      <c r="F41" s="63" t="n">
        <f aca="false">$B$25*B41</f>
        <v>18490.9090909091</v>
      </c>
      <c r="G41" s="64" t="n">
        <f aca="false">$B$26*(B41-$H$33)</f>
        <v>15482.3529411765</v>
      </c>
      <c r="H41" s="65" t="n">
        <f aca="false">$H$33</f>
        <v>600</v>
      </c>
      <c r="I41" s="65" t="n">
        <f aca="false">H41*($B$8-$B$9)</f>
        <v>2400</v>
      </c>
      <c r="J41" s="63" t="n">
        <f aca="false">G41+I41</f>
        <v>17882.3529411765</v>
      </c>
    </row>
    <row r="42" customFormat="false" ht="14.25" hidden="false" customHeight="false" outlineLevel="0" collapsed="false">
      <c r="A42" s="59" t="n">
        <v>1900</v>
      </c>
      <c r="B42" s="60" t="n">
        <f aca="false">$B$16*A42</f>
        <v>21470</v>
      </c>
      <c r="C42" s="61" t="n">
        <f aca="false">A42*$B$5</f>
        <v>38000</v>
      </c>
      <c r="D42" s="62" t="n">
        <f aca="false">$B$24*B42+$B$7</f>
        <v>18259.0858</v>
      </c>
      <c r="E42" s="63" t="n">
        <f aca="false">$B$24*B42</f>
        <v>14259.0858</v>
      </c>
      <c r="F42" s="63" t="n">
        <f aca="false">$B$25*B42</f>
        <v>19518.1818181818</v>
      </c>
      <c r="G42" s="64" t="n">
        <f aca="false">$B$26*(B42-$H$33)</f>
        <v>16368.6274509804</v>
      </c>
      <c r="H42" s="65" t="n">
        <f aca="false">$H$33</f>
        <v>600</v>
      </c>
      <c r="I42" s="65" t="n">
        <f aca="false">H42*($B$8-$B$9)</f>
        <v>2400</v>
      </c>
      <c r="J42" s="63" t="n">
        <f aca="false">G42+I42</f>
        <v>18768.6274509804</v>
      </c>
    </row>
    <row r="43" customFormat="false" ht="14.25" hidden="false" customHeight="false" outlineLevel="0" collapsed="false">
      <c r="A43" s="59" t="n">
        <v>2000</v>
      </c>
      <c r="B43" s="60" t="n">
        <f aca="false">$B$16*A43</f>
        <v>22600</v>
      </c>
      <c r="C43" s="61" t="n">
        <f aca="false">A43*$B$5</f>
        <v>40000</v>
      </c>
      <c r="D43" s="62" t="n">
        <f aca="false">$B$24*B43+$B$7</f>
        <v>19009.564</v>
      </c>
      <c r="E43" s="63" t="n">
        <f aca="false">$B$24*B43</f>
        <v>15009.564</v>
      </c>
      <c r="F43" s="63" t="n">
        <f aca="false">$B$25*B43</f>
        <v>20545.4545454545</v>
      </c>
      <c r="G43" s="64" t="n">
        <f aca="false">$B$26*(B43-$H$33)</f>
        <v>17254.9019607843</v>
      </c>
      <c r="H43" s="65" t="n">
        <f aca="false">$H$33</f>
        <v>600</v>
      </c>
      <c r="I43" s="65" t="n">
        <f aca="false">H43*($B$8-$B$9)</f>
        <v>2400</v>
      </c>
      <c r="J43" s="63" t="n">
        <f aca="false">G43+I43</f>
        <v>19654.9019607843</v>
      </c>
    </row>
    <row r="44" customFormat="false" ht="14.25" hidden="false" customHeight="false" outlineLevel="0" collapsed="false">
      <c r="A44" s="59" t="n">
        <v>2100</v>
      </c>
      <c r="B44" s="60" t="n">
        <f aca="false">$B$16*A44</f>
        <v>23730</v>
      </c>
      <c r="C44" s="61" t="n">
        <f aca="false">A44*$B$5</f>
        <v>42000</v>
      </c>
      <c r="D44" s="62" t="n">
        <f aca="false">$B$24*B44+$B$7</f>
        <v>19760.0422</v>
      </c>
      <c r="E44" s="63" t="n">
        <f aca="false">$B$24*B44</f>
        <v>15760.0422</v>
      </c>
      <c r="F44" s="63" t="n">
        <f aca="false">$B$25*B44</f>
        <v>21572.7272727273</v>
      </c>
      <c r="G44" s="64" t="n">
        <f aca="false">$B$26*(B44-$H$33)</f>
        <v>18141.1764705882</v>
      </c>
      <c r="H44" s="65" t="n">
        <f aca="false">$H$33</f>
        <v>600</v>
      </c>
      <c r="I44" s="65" t="n">
        <f aca="false">H44*($B$8-$B$9)</f>
        <v>2400</v>
      </c>
      <c r="J44" s="63" t="n">
        <f aca="false">G44+I44</f>
        <v>20541.1764705882</v>
      </c>
    </row>
    <row r="45" customFormat="false" ht="14.25" hidden="false" customHeight="false" outlineLevel="0" collapsed="false">
      <c r="A45" s="59" t="n">
        <v>2200</v>
      </c>
      <c r="B45" s="60" t="n">
        <f aca="false">$B$16*A45</f>
        <v>24860</v>
      </c>
      <c r="C45" s="61" t="n">
        <f aca="false">A45*$B$5</f>
        <v>44000</v>
      </c>
      <c r="D45" s="62" t="n">
        <f aca="false">$B$24*B45+$B$7</f>
        <v>20510.5204</v>
      </c>
      <c r="E45" s="63" t="n">
        <f aca="false">$B$24*B45</f>
        <v>16510.5204</v>
      </c>
      <c r="F45" s="63" t="n">
        <f aca="false">$B$25*B45</f>
        <v>22600</v>
      </c>
      <c r="G45" s="64" t="n">
        <f aca="false">$B$26*(B45-$H$33)</f>
        <v>19027.4509803922</v>
      </c>
      <c r="H45" s="65" t="n">
        <f aca="false">$H$33</f>
        <v>600</v>
      </c>
      <c r="I45" s="65" t="n">
        <f aca="false">H45*($B$8-$B$9)</f>
        <v>2400</v>
      </c>
      <c r="J45" s="63" t="n">
        <f aca="false">G45+I45</f>
        <v>21427.4509803922</v>
      </c>
    </row>
    <row r="46" customFormat="false" ht="14.25" hidden="false" customHeight="false" outlineLevel="0" collapsed="false">
      <c r="A46" s="59" t="n">
        <v>2300</v>
      </c>
      <c r="B46" s="60" t="n">
        <f aca="false">$B$16*A46</f>
        <v>25990</v>
      </c>
      <c r="C46" s="61" t="n">
        <f aca="false">A46*$B$5</f>
        <v>46000</v>
      </c>
      <c r="D46" s="62" t="n">
        <f aca="false">$B$24*B46+$B$7</f>
        <v>21260.9986</v>
      </c>
      <c r="E46" s="63" t="n">
        <f aca="false">$B$24*B46</f>
        <v>17260.9986</v>
      </c>
      <c r="F46" s="63" t="n">
        <f aca="false">$B$25*B46</f>
        <v>23627.2727272727</v>
      </c>
      <c r="G46" s="64" t="n">
        <f aca="false">$B$26*(B46-$H$33)</f>
        <v>19913.7254901961</v>
      </c>
      <c r="H46" s="65" t="n">
        <f aca="false">$H$33</f>
        <v>600</v>
      </c>
      <c r="I46" s="65" t="n">
        <f aca="false">H46*($B$8-$B$9)</f>
        <v>2400</v>
      </c>
      <c r="J46" s="63" t="n">
        <f aca="false">G46+I46</f>
        <v>22313.7254901961</v>
      </c>
    </row>
    <row r="47" customFormat="false" ht="14.25" hidden="false" customHeight="false" outlineLevel="0" collapsed="false">
      <c r="A47" s="59" t="n">
        <v>2400</v>
      </c>
      <c r="B47" s="60" t="n">
        <f aca="false">$B$16*A47</f>
        <v>27120</v>
      </c>
      <c r="C47" s="61" t="n">
        <f aca="false">A47*$B$5</f>
        <v>48000</v>
      </c>
      <c r="D47" s="62" t="n">
        <f aca="false">$B$24*B47+$B$7</f>
        <v>22011.4768</v>
      </c>
      <c r="E47" s="63" t="n">
        <f aca="false">$B$24*B47</f>
        <v>18011.4768</v>
      </c>
      <c r="F47" s="63" t="n">
        <f aca="false">$B$25*B47</f>
        <v>24654.5454545455</v>
      </c>
      <c r="G47" s="64" t="n">
        <f aca="false">$B$26*(B47-$H$33)</f>
        <v>20800</v>
      </c>
      <c r="H47" s="65" t="n">
        <f aca="false">$H$33</f>
        <v>600</v>
      </c>
      <c r="I47" s="65" t="n">
        <f aca="false">H47*($B$8-$B$9)</f>
        <v>2400</v>
      </c>
      <c r="J47" s="63" t="n">
        <f aca="false">G47+I47</f>
        <v>23200</v>
      </c>
    </row>
    <row r="48" customFormat="false" ht="14.25" hidden="false" customHeight="false" outlineLevel="0" collapsed="false">
      <c r="A48" s="66" t="n">
        <v>2500</v>
      </c>
      <c r="B48" s="67" t="n">
        <f aca="false">$B$16*A48</f>
        <v>28250</v>
      </c>
      <c r="C48" s="68" t="n">
        <f aca="false">A48*$B$5</f>
        <v>50000</v>
      </c>
      <c r="D48" s="69" t="n">
        <f aca="false">$B$24*B48+$B$7</f>
        <v>22761.955</v>
      </c>
      <c r="E48" s="70" t="n">
        <f aca="false">$B$24*B48</f>
        <v>18761.955</v>
      </c>
      <c r="F48" s="70" t="n">
        <f aca="false">$B$25*B48</f>
        <v>25681.8181818182</v>
      </c>
      <c r="G48" s="71" t="n">
        <f aca="false">$B$26*(B48-$H$33)</f>
        <v>21686.2745098039</v>
      </c>
      <c r="H48" s="72" t="n">
        <f aca="false">$H$33</f>
        <v>600</v>
      </c>
      <c r="I48" s="72" t="n">
        <f aca="false">H48*($B$8-$B$9)</f>
        <v>2400</v>
      </c>
      <c r="J48" s="70" t="n">
        <f aca="false">G48+I48</f>
        <v>24086.2745098039</v>
      </c>
    </row>
    <row r="51" customFormat="false" ht="25.5" hidden="false" customHeight="false" outlineLevel="0" collapsed="false">
      <c r="A51" s="73"/>
      <c r="B51" s="73"/>
      <c r="C51" s="74"/>
      <c r="D51" s="6"/>
      <c r="E51" s="6"/>
      <c r="F51" s="6"/>
      <c r="G51" s="6"/>
      <c r="H51" s="6"/>
      <c r="I51" s="6"/>
      <c r="J51" s="6"/>
      <c r="K51" s="6"/>
    </row>
    <row r="52" customFormat="false" ht="15.75" hidden="false" customHeight="true" outlineLevel="0" collapsed="false">
      <c r="A52" s="75"/>
      <c r="B52" s="76"/>
      <c r="C52" s="77"/>
      <c r="D52" s="6"/>
      <c r="E52" s="6"/>
      <c r="F52" s="6"/>
      <c r="G52" s="6"/>
      <c r="H52" s="6"/>
      <c r="I52" s="6"/>
      <c r="J52" s="6"/>
      <c r="K52" s="6"/>
    </row>
    <row r="53" customFormat="false" ht="14.25" hidden="false" customHeight="false" outlineLevel="0" collapsed="false">
      <c r="A53" s="35"/>
      <c r="B53" s="78"/>
      <c r="C53" s="78"/>
      <c r="D53" s="78"/>
      <c r="E53" s="6"/>
      <c r="F53" s="78"/>
      <c r="G53" s="78"/>
      <c r="H53" s="78"/>
      <c r="I53" s="78"/>
      <c r="J53" s="78"/>
      <c r="K53" s="6"/>
    </row>
    <row r="54" customFormat="false" ht="14.25" hidden="false" customHeight="false" outlineLevel="0" collapsed="false">
      <c r="A54" s="79"/>
      <c r="B54" s="80"/>
      <c r="C54" s="81"/>
      <c r="D54" s="82"/>
      <c r="E54" s="13"/>
      <c r="F54" s="83"/>
      <c r="G54" s="84"/>
      <c r="H54" s="84"/>
      <c r="I54" s="85"/>
      <c r="J54" s="84"/>
      <c r="K54" s="6"/>
    </row>
    <row r="55" customFormat="false" ht="14.25" hidden="false" customHeight="false" outlineLevel="0" collapsed="false">
      <c r="A55" s="35"/>
      <c r="B55" s="80"/>
      <c r="C55" s="81"/>
      <c r="D55" s="82"/>
      <c r="E55" s="13"/>
      <c r="F55" s="83"/>
      <c r="G55" s="84"/>
      <c r="H55" s="84"/>
      <c r="I55" s="85"/>
      <c r="J55" s="84"/>
      <c r="K55" s="6"/>
    </row>
    <row r="56" customFormat="false" ht="14.25" hidden="false" customHeight="false" outlineLevel="0" collapsed="false">
      <c r="A56" s="35"/>
      <c r="B56" s="80"/>
      <c r="C56" s="81"/>
      <c r="D56" s="82"/>
      <c r="E56" s="13"/>
      <c r="F56" s="83"/>
      <c r="G56" s="84"/>
      <c r="H56" s="84"/>
      <c r="I56" s="85"/>
      <c r="J56" s="84"/>
      <c r="K56" s="6"/>
    </row>
    <row r="57" customFormat="false" ht="14.25" hidden="false" customHeight="false" outlineLevel="0" collapsed="false">
      <c r="A57" s="35"/>
      <c r="B57" s="80"/>
      <c r="C57" s="81"/>
      <c r="D57" s="82"/>
      <c r="E57" s="13"/>
      <c r="F57" s="83"/>
      <c r="G57" s="84"/>
      <c r="H57" s="84"/>
      <c r="I57" s="85"/>
      <c r="J57" s="84"/>
      <c r="K57" s="6"/>
    </row>
    <row r="58" customFormat="false" ht="14.25" hidden="false" customHeight="false" outlineLevel="0" collapsed="false">
      <c r="A58" s="35"/>
      <c r="B58" s="80"/>
      <c r="C58" s="81"/>
      <c r="D58" s="82"/>
      <c r="E58" s="13"/>
      <c r="F58" s="83"/>
      <c r="G58" s="84"/>
      <c r="H58" s="84"/>
      <c r="I58" s="85"/>
      <c r="J58" s="84"/>
      <c r="K58" s="6"/>
    </row>
    <row r="59" customFormat="false" ht="14.25" hidden="false" customHeight="false" outlineLevel="0" collapsed="false">
      <c r="A59" s="35"/>
      <c r="B59" s="80"/>
      <c r="C59" s="81"/>
      <c r="D59" s="82"/>
      <c r="E59" s="13"/>
      <c r="F59" s="83"/>
      <c r="G59" s="84"/>
      <c r="H59" s="84"/>
      <c r="I59" s="85"/>
      <c r="J59" s="84"/>
      <c r="K59" s="6"/>
    </row>
    <row r="60" customFormat="false" ht="14.25" hidden="false" customHeight="false" outlineLevel="0" collapsed="false">
      <c r="A60" s="35"/>
      <c r="B60" s="80"/>
      <c r="C60" s="81"/>
      <c r="D60" s="82"/>
      <c r="E60" s="13"/>
      <c r="F60" s="83"/>
      <c r="G60" s="84"/>
      <c r="H60" s="84"/>
      <c r="I60" s="85"/>
      <c r="J60" s="84"/>
      <c r="K60" s="6"/>
    </row>
    <row r="61" customFormat="false" ht="14.25" hidden="false" customHeight="false" outlineLevel="0" collapsed="false">
      <c r="A61" s="35"/>
      <c r="B61" s="80"/>
      <c r="C61" s="81"/>
      <c r="D61" s="82"/>
      <c r="E61" s="13"/>
      <c r="F61" s="83"/>
      <c r="G61" s="84"/>
      <c r="H61" s="84"/>
      <c r="I61" s="85"/>
      <c r="J61" s="84"/>
      <c r="K61" s="6"/>
    </row>
    <row r="62" customFormat="false" ht="14.25" hidden="false" customHeight="false" outlineLevel="0" collapsed="false">
      <c r="A62" s="35"/>
      <c r="B62" s="80"/>
      <c r="C62" s="81"/>
      <c r="D62" s="82"/>
      <c r="E62" s="6"/>
      <c r="F62" s="83"/>
      <c r="G62" s="84"/>
      <c r="H62" s="84"/>
      <c r="I62" s="85"/>
      <c r="J62" s="84"/>
      <c r="K62" s="6"/>
    </row>
    <row r="63" customFormat="false" ht="14.25" hidden="false" customHeight="false" outlineLevel="0" collapsed="false">
      <c r="A63" s="79"/>
      <c r="B63" s="80"/>
      <c r="C63" s="81"/>
      <c r="D63" s="82"/>
      <c r="E63" s="6"/>
      <c r="F63" s="83"/>
      <c r="G63" s="84"/>
      <c r="H63" s="84"/>
      <c r="I63" s="85"/>
      <c r="J63" s="84"/>
      <c r="K63" s="6"/>
    </row>
    <row r="64" customFormat="false" ht="14.25" hidden="false" customHeight="false" outlineLevel="0" collapsed="false">
      <c r="A64" s="35"/>
      <c r="B64" s="80"/>
      <c r="C64" s="81"/>
      <c r="D64" s="82"/>
      <c r="E64" s="6"/>
      <c r="F64" s="83"/>
      <c r="G64" s="84"/>
      <c r="H64" s="84"/>
      <c r="I64" s="85"/>
      <c r="J64" s="84"/>
      <c r="K64" s="6"/>
    </row>
    <row r="65" customFormat="false" ht="14.25" hidden="false" customHeight="false" outlineLevel="0" collapsed="false">
      <c r="A65" s="35"/>
      <c r="B65" s="80"/>
      <c r="C65" s="81"/>
      <c r="D65" s="82"/>
      <c r="E65" s="6"/>
      <c r="F65" s="83"/>
      <c r="G65" s="84"/>
      <c r="H65" s="84"/>
      <c r="I65" s="85"/>
      <c r="J65" s="84"/>
      <c r="K65" s="6"/>
    </row>
    <row r="66" customFormat="false" ht="14.25" hidden="false" customHeight="false" outlineLevel="0" collapsed="false">
      <c r="A66" s="35"/>
      <c r="B66" s="86"/>
      <c r="C66" s="83"/>
      <c r="D66" s="87"/>
      <c r="E66" s="6"/>
      <c r="F66" s="87"/>
      <c r="G66" s="6"/>
      <c r="H66" s="6"/>
      <c r="I66" s="87"/>
      <c r="J66" s="87"/>
      <c r="K66" s="6"/>
    </row>
    <row r="67" customFormat="false" ht="14.25" hidden="false" customHeight="false" outlineLevel="0" collapsed="false">
      <c r="A67" s="35"/>
      <c r="B67" s="37"/>
      <c r="C67" s="45"/>
      <c r="D67" s="6"/>
      <c r="E67" s="6"/>
      <c r="F67" s="6"/>
      <c r="G67" s="6"/>
      <c r="H67" s="6"/>
      <c r="I67" s="6"/>
      <c r="J67" s="6"/>
      <c r="K67" s="6"/>
    </row>
    <row r="68" customFormat="false" ht="14.25" hidden="false" customHeight="false" outlineLevel="0" collapsed="false">
      <c r="A68" s="35"/>
      <c r="B68" s="37"/>
      <c r="C68" s="45"/>
      <c r="D68" s="6"/>
      <c r="E68" s="6"/>
      <c r="F68" s="6"/>
      <c r="G68" s="6"/>
      <c r="H68" s="6"/>
      <c r="I68" s="6"/>
      <c r="J68" s="6"/>
    </row>
    <row r="69" customFormat="false" ht="14.25" hidden="false" customHeight="false" outlineLevel="0" collapsed="false">
      <c r="A69" s="35"/>
      <c r="B69" s="6"/>
      <c r="C69" s="6"/>
      <c r="D69" s="6"/>
      <c r="E69" s="6"/>
      <c r="F69" s="6"/>
      <c r="G69" s="6"/>
      <c r="H69" s="6"/>
      <c r="I69" s="6"/>
      <c r="J69" s="6"/>
    </row>
    <row r="70" customFormat="false" ht="14.25" hidden="false" customHeight="false" outlineLevel="0" collapsed="false">
      <c r="A70" s="88"/>
      <c r="B70" s="88"/>
      <c r="C70" s="78"/>
      <c r="D70" s="78"/>
      <c r="E70" s="78"/>
      <c r="F70" s="78"/>
      <c r="G70" s="78"/>
      <c r="H70" s="78"/>
      <c r="I70" s="6"/>
      <c r="J70" s="6"/>
    </row>
    <row r="71" customFormat="false" ht="14.25" hidden="false" customHeight="false" outlineLevel="0" collapsed="false">
      <c r="A71" s="89"/>
      <c r="B71" s="89"/>
      <c r="C71" s="90"/>
      <c r="D71" s="90"/>
      <c r="E71" s="90"/>
      <c r="F71" s="90"/>
      <c r="G71" s="90"/>
      <c r="H71" s="90"/>
      <c r="I71" s="6"/>
      <c r="J71" s="6"/>
    </row>
    <row r="72" customFormat="false" ht="14.25" hidden="false" customHeight="false" outlineLevel="0" collapsed="false">
      <c r="A72" s="13"/>
      <c r="B72" s="84"/>
      <c r="C72" s="83"/>
      <c r="D72" s="83"/>
      <c r="E72" s="83"/>
      <c r="F72" s="83"/>
      <c r="G72" s="83"/>
      <c r="H72" s="83"/>
      <c r="I72" s="6"/>
      <c r="J72" s="6"/>
    </row>
    <row r="73" customFormat="false" ht="14.25" hidden="false" customHeight="false" outlineLevel="0" collapsed="false">
      <c r="A73" s="13"/>
      <c r="B73" s="84"/>
      <c r="C73" s="83"/>
      <c r="D73" s="83"/>
      <c r="E73" s="83"/>
      <c r="F73" s="83"/>
      <c r="G73" s="83"/>
      <c r="H73" s="83"/>
      <c r="I73" s="6"/>
      <c r="J73" s="6"/>
    </row>
    <row r="74" customFormat="false" ht="14.25" hidden="false" customHeight="false" outlineLevel="0" collapsed="false">
      <c r="A74" s="13"/>
      <c r="B74" s="84"/>
      <c r="C74" s="83"/>
      <c r="D74" s="83"/>
      <c r="E74" s="83"/>
      <c r="F74" s="83"/>
      <c r="G74" s="83"/>
      <c r="H74" s="83"/>
      <c r="I74" s="6"/>
      <c r="J74" s="6"/>
    </row>
    <row r="75" customFormat="false" ht="14.25" hidden="false" customHeight="false" outlineLevel="0" collapsed="false">
      <c r="A75" s="13"/>
      <c r="B75" s="84"/>
      <c r="C75" s="83"/>
      <c r="D75" s="83"/>
      <c r="E75" s="83"/>
      <c r="F75" s="83"/>
      <c r="G75" s="83"/>
      <c r="H75" s="83"/>
      <c r="I75" s="6"/>
      <c r="J75" s="6"/>
    </row>
    <row r="76" customFormat="false" ht="14.25" hidden="false" customHeight="false" outlineLevel="0" collapsed="false">
      <c r="A76" s="13"/>
      <c r="B76" s="84"/>
      <c r="C76" s="83"/>
      <c r="D76" s="83"/>
      <c r="E76" s="83"/>
      <c r="F76" s="83"/>
      <c r="G76" s="83"/>
      <c r="H76" s="83"/>
      <c r="I76" s="6"/>
      <c r="J76" s="6"/>
    </row>
    <row r="77" customFormat="false" ht="14.25" hidden="false" customHeight="false" outlineLevel="0" collapsed="false">
      <c r="A77" s="13"/>
      <c r="B77" s="84"/>
      <c r="C77" s="83"/>
      <c r="D77" s="83"/>
      <c r="E77" s="83"/>
      <c r="F77" s="83"/>
      <c r="G77" s="83"/>
      <c r="H77" s="83"/>
      <c r="I77" s="6"/>
      <c r="J77" s="6"/>
    </row>
    <row r="78" customFormat="false" ht="14.25" hidden="false" customHeight="false" outlineLevel="0" collapsed="false">
      <c r="A78" s="13"/>
      <c r="B78" s="84"/>
      <c r="C78" s="83"/>
      <c r="D78" s="83"/>
      <c r="E78" s="83"/>
      <c r="F78" s="83"/>
      <c r="G78" s="83"/>
      <c r="H78" s="83"/>
      <c r="I78" s="6"/>
      <c r="J78" s="6"/>
    </row>
    <row r="79" customFormat="false" ht="14.25" hidden="false" customHeight="false" outlineLevel="0" collapsed="false">
      <c r="A79" s="13"/>
      <c r="B79" s="84"/>
      <c r="C79" s="83"/>
      <c r="D79" s="83"/>
      <c r="E79" s="83"/>
      <c r="F79" s="83"/>
      <c r="G79" s="83"/>
      <c r="H79" s="83"/>
      <c r="I79" s="6"/>
      <c r="J79" s="6"/>
    </row>
    <row r="80" customFormat="false" ht="14.25" hidden="false" customHeight="false" outlineLevel="0" collapsed="false">
      <c r="A80" s="13"/>
      <c r="B80" s="84"/>
      <c r="C80" s="83"/>
      <c r="D80" s="83"/>
      <c r="E80" s="83"/>
      <c r="F80" s="83"/>
      <c r="G80" s="83"/>
      <c r="H80" s="83"/>
      <c r="I80" s="6"/>
      <c r="J80" s="6"/>
    </row>
    <row r="81" customFormat="false" ht="14.25" hidden="false" customHeight="false" outlineLevel="0" collapsed="false">
      <c r="A81" s="13"/>
      <c r="B81" s="84"/>
      <c r="C81" s="83"/>
      <c r="D81" s="83"/>
      <c r="E81" s="83"/>
      <c r="F81" s="83"/>
      <c r="G81" s="83"/>
      <c r="H81" s="83"/>
      <c r="I81" s="6"/>
      <c r="J81" s="6"/>
    </row>
    <row r="82" customFormat="false" ht="14.25" hidden="false" customHeight="false" outlineLevel="0" collapsed="false">
      <c r="A82" s="13"/>
      <c r="B82" s="84"/>
      <c r="C82" s="83"/>
      <c r="D82" s="83"/>
      <c r="E82" s="83"/>
      <c r="F82" s="83"/>
      <c r="G82" s="83"/>
      <c r="H82" s="83"/>
      <c r="I82" s="6"/>
      <c r="J82" s="6"/>
    </row>
    <row r="83" customFormat="false" ht="14.25" hidden="false" customHeight="false" outlineLevel="0" collapsed="false">
      <c r="A83" s="13"/>
      <c r="B83" s="84"/>
      <c r="C83" s="83"/>
      <c r="D83" s="83"/>
      <c r="E83" s="83"/>
      <c r="F83" s="83"/>
      <c r="G83" s="83"/>
      <c r="H83" s="83"/>
      <c r="I83" s="6"/>
      <c r="J83" s="6"/>
    </row>
    <row r="84" customFormat="false" ht="14.25" hidden="false" customHeight="false" outlineLevel="0" collapsed="false">
      <c r="A84" s="13"/>
      <c r="B84" s="84"/>
      <c r="C84" s="83"/>
      <c r="D84" s="83"/>
      <c r="E84" s="83"/>
      <c r="F84" s="83"/>
      <c r="G84" s="83"/>
      <c r="H84" s="83"/>
      <c r="I84" s="6"/>
      <c r="J84" s="6"/>
    </row>
    <row r="85" customFormat="false" ht="14.25" hidden="false" customHeight="false" outlineLevel="0" collapsed="false">
      <c r="A85" s="13"/>
      <c r="B85" s="84"/>
      <c r="C85" s="83"/>
      <c r="D85" s="83"/>
      <c r="E85" s="83"/>
      <c r="F85" s="83"/>
      <c r="G85" s="83"/>
      <c r="H85" s="83"/>
      <c r="I85" s="6"/>
      <c r="J85" s="6"/>
    </row>
    <row r="86" customFormat="false" ht="14.25" hidden="false" customHeight="false" outlineLevel="0" collapsed="false">
      <c r="A86" s="13"/>
      <c r="B86" s="84"/>
      <c r="C86" s="83"/>
      <c r="D86" s="83"/>
      <c r="E86" s="83"/>
      <c r="F86" s="83"/>
      <c r="G86" s="83"/>
      <c r="H86" s="83"/>
      <c r="I86" s="6"/>
      <c r="J86" s="6"/>
    </row>
    <row r="87" customFormat="false" ht="14.25" hidden="false" customHeight="false" outlineLevel="0" collapsed="false">
      <c r="A87" s="13"/>
      <c r="B87" s="84"/>
      <c r="C87" s="83"/>
      <c r="D87" s="83"/>
      <c r="E87" s="83"/>
      <c r="F87" s="83"/>
      <c r="G87" s="83"/>
      <c r="H87" s="83"/>
      <c r="I87" s="6"/>
      <c r="J87" s="6"/>
    </row>
    <row r="88" customFormat="false" ht="14.25" hidden="false" customHeight="false" outlineLevel="0" collapsed="false">
      <c r="A88" s="35"/>
      <c r="B88" s="6"/>
      <c r="C88" s="6"/>
      <c r="D88" s="6"/>
      <c r="E88" s="6"/>
      <c r="F88" s="6"/>
      <c r="G88" s="6"/>
      <c r="H88" s="6"/>
      <c r="I88" s="6"/>
      <c r="J88" s="6"/>
    </row>
    <row r="89" customFormat="false" ht="14.25" hidden="false" customHeight="false" outlineLevel="0" collapsed="false">
      <c r="A89" s="35"/>
      <c r="B89" s="6"/>
      <c r="C89" s="6"/>
      <c r="D89" s="6"/>
      <c r="E89" s="6"/>
      <c r="F89" s="6"/>
      <c r="G89" s="6"/>
      <c r="H89" s="6"/>
      <c r="I89" s="6"/>
      <c r="J89" s="6"/>
    </row>
    <row r="90" customFormat="false" ht="14.25" hidden="false" customHeight="false" outlineLevel="0" collapsed="false">
      <c r="A90" s="35"/>
      <c r="B90" s="6"/>
      <c r="C90" s="6"/>
      <c r="D90" s="6"/>
      <c r="E90" s="6"/>
      <c r="F90" s="6"/>
      <c r="G90" s="6"/>
      <c r="H90" s="6"/>
      <c r="I90" s="6"/>
      <c r="J90" s="6"/>
    </row>
    <row r="91" customFormat="false" ht="14.25" hidden="false" customHeight="false" outlineLevel="0" collapsed="false">
      <c r="A91" s="35"/>
      <c r="B91" s="6"/>
      <c r="C91" s="6"/>
      <c r="D91" s="6"/>
      <c r="E91" s="6"/>
      <c r="F91" s="6"/>
      <c r="G91" s="6"/>
      <c r="H91" s="6"/>
      <c r="I91" s="6"/>
      <c r="J91" s="6"/>
    </row>
    <row r="92" customFormat="false" ht="14.25" hidden="false" customHeight="false" outlineLevel="0" collapsed="false">
      <c r="A92" s="35"/>
      <c r="B92" s="6"/>
      <c r="C92" s="6"/>
      <c r="D92" s="6"/>
      <c r="E92" s="6"/>
      <c r="F92" s="6"/>
      <c r="G92" s="6"/>
      <c r="H92" s="6"/>
      <c r="I92" s="6"/>
      <c r="J92" s="6"/>
    </row>
    <row r="93" customFormat="false" ht="14.25" hidden="false" customHeight="false" outlineLevel="0" collapsed="false">
      <c r="A93" s="35"/>
      <c r="B93" s="6"/>
      <c r="C93" s="6"/>
      <c r="D93" s="6"/>
      <c r="E93" s="6"/>
      <c r="F93" s="6"/>
      <c r="G93" s="6"/>
      <c r="H93" s="6"/>
      <c r="I93" s="6"/>
      <c r="J93" s="6"/>
    </row>
    <row r="94" customFormat="false" ht="14.25" hidden="false" customHeight="false" outlineLevel="0" collapsed="false">
      <c r="A94" s="35"/>
      <c r="B94" s="6"/>
      <c r="C94" s="6"/>
      <c r="D94" s="6"/>
      <c r="E94" s="6"/>
      <c r="F94" s="6"/>
      <c r="G94" s="6"/>
      <c r="H94" s="6"/>
      <c r="I94" s="6"/>
      <c r="J94" s="6"/>
    </row>
    <row r="95" customFormat="false" ht="14.25" hidden="false" customHeight="false" outlineLevel="0" collapsed="false">
      <c r="A95" s="35"/>
      <c r="B95" s="6"/>
      <c r="C95" s="6"/>
      <c r="D95" s="6"/>
      <c r="E95" s="6"/>
      <c r="F95" s="6"/>
      <c r="G95" s="6"/>
      <c r="H95" s="6"/>
      <c r="I95" s="6"/>
      <c r="J95" s="6"/>
    </row>
    <row r="96" customFormat="false" ht="14.25" hidden="false" customHeight="false" outlineLevel="0" collapsed="false">
      <c r="A96" s="35"/>
      <c r="B96" s="6"/>
      <c r="C96" s="6"/>
      <c r="D96" s="6"/>
      <c r="E96" s="6"/>
      <c r="F96" s="6"/>
      <c r="G96" s="6"/>
      <c r="H96" s="6"/>
      <c r="I96" s="6"/>
      <c r="J96" s="6"/>
    </row>
    <row r="97" customFormat="false" ht="14.25" hidden="false" customHeight="false" outlineLevel="0" collapsed="false">
      <c r="A97" s="35"/>
      <c r="B97" s="6"/>
      <c r="C97" s="6"/>
      <c r="D97" s="6"/>
      <c r="E97" s="6"/>
      <c r="F97" s="6"/>
      <c r="G97" s="6"/>
      <c r="H97" s="6"/>
      <c r="I97" s="6"/>
      <c r="J97" s="6"/>
    </row>
    <row r="98" customFormat="false" ht="14.25" hidden="false" customHeight="false" outlineLevel="0" collapsed="false">
      <c r="A98" s="35"/>
      <c r="B98" s="6"/>
      <c r="C98" s="6"/>
      <c r="D98" s="6"/>
      <c r="E98" s="6"/>
      <c r="F98" s="6"/>
      <c r="G98" s="6"/>
      <c r="H98" s="6"/>
      <c r="I98" s="6"/>
      <c r="J98" s="6"/>
    </row>
    <row r="99" customFormat="false" ht="14.25" hidden="false" customHeight="false" outlineLevel="0" collapsed="false">
      <c r="A99" s="35"/>
      <c r="B99" s="6"/>
      <c r="C99" s="6"/>
      <c r="D99" s="6"/>
      <c r="E99" s="6"/>
      <c r="F99" s="6"/>
      <c r="G99" s="6"/>
      <c r="H99" s="6"/>
      <c r="I99" s="6"/>
      <c r="J99" s="6"/>
    </row>
    <row r="100" customFormat="false" ht="14.25" hidden="false" customHeight="false" outlineLevel="0" collapsed="false">
      <c r="A100" s="35"/>
      <c r="B100" s="6"/>
      <c r="C100" s="6"/>
      <c r="D100" s="6"/>
      <c r="E100" s="6"/>
      <c r="F100" s="6"/>
      <c r="G100" s="6"/>
      <c r="H100" s="6"/>
      <c r="I100" s="6"/>
      <c r="J100" s="6"/>
    </row>
    <row r="101" customFormat="false" ht="14.25" hidden="false" customHeight="false" outlineLevel="0" collapsed="false">
      <c r="A101" s="35"/>
      <c r="B101" s="6"/>
      <c r="C101" s="6"/>
      <c r="D101" s="6"/>
      <c r="E101" s="6"/>
      <c r="F101" s="6"/>
      <c r="G101" s="6"/>
      <c r="H101" s="6"/>
      <c r="I101" s="6"/>
      <c r="J101" s="6"/>
    </row>
    <row r="102" customFormat="false" ht="14.25" hidden="false" customHeight="false" outlineLevel="0" collapsed="false">
      <c r="A102" s="35"/>
      <c r="B102" s="6"/>
      <c r="C102" s="6"/>
      <c r="D102" s="6"/>
      <c r="E102" s="6"/>
      <c r="F102" s="6"/>
      <c r="G102" s="6"/>
      <c r="H102" s="6"/>
      <c r="I102" s="6"/>
      <c r="J102" s="6"/>
    </row>
    <row r="103" customFormat="false" ht="14.25" hidden="false" customHeight="false" outlineLevel="0" collapsed="false">
      <c r="A103" s="35"/>
      <c r="B103" s="6"/>
      <c r="C103" s="6"/>
      <c r="D103" s="6"/>
      <c r="E103" s="6"/>
      <c r="F103" s="6"/>
      <c r="G103" s="6"/>
      <c r="H103" s="6"/>
      <c r="I103" s="6"/>
      <c r="J103" s="6"/>
    </row>
    <row r="104" customFormat="false" ht="14.25" hidden="false" customHeight="false" outlineLevel="0" collapsed="false">
      <c r="A104" s="35"/>
      <c r="B104" s="6"/>
      <c r="C104" s="6"/>
      <c r="D104" s="6"/>
      <c r="E104" s="6"/>
      <c r="F104" s="6"/>
      <c r="G104" s="6"/>
      <c r="H104" s="6"/>
      <c r="I104" s="6"/>
      <c r="J104" s="6"/>
    </row>
    <row r="105" customFormat="false" ht="14.25" hidden="false" customHeight="false" outlineLevel="0" collapsed="false">
      <c r="A105" s="35"/>
      <c r="B105" s="6"/>
      <c r="C105" s="6"/>
      <c r="D105" s="6"/>
      <c r="E105" s="6"/>
      <c r="F105" s="6"/>
      <c r="G105" s="6"/>
      <c r="H105" s="6"/>
      <c r="I105" s="6"/>
      <c r="J105" s="6"/>
    </row>
  </sheetData>
  <mergeCells count="11">
    <mergeCell ref="A3:E3"/>
    <mergeCell ref="A4:C4"/>
    <mergeCell ref="A15:C15"/>
    <mergeCell ref="D16:E16"/>
    <mergeCell ref="A21:C21"/>
    <mergeCell ref="A30:J30"/>
    <mergeCell ref="A31:C31"/>
    <mergeCell ref="D31:E31"/>
    <mergeCell ref="G31:J31"/>
    <mergeCell ref="A70:B70"/>
    <mergeCell ref="C70:G7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9" man="true" max="16383" min="0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LibreOffice/7.3.6.2$Windows_X86_64 LibreOffice_project/c28ca90fd6e1a19e189fc16c05f8f8924961e12e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2022-05-03T15:36:31Z</dcterms:created>
  <dc:creator>test</dc:creator>
  <dc:description/>
  <dc:language>da-DK</dc:language>
  <cp:lastModifiedBy/>
  <cp:lastPrinted>2022-08-16T16:49:52Z</cp:lastPrinted>
  <dcterms:modified xsi:type="dcterms:W3CDTF">2022-10-04T14:39:18Z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